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4"/><Relationship Target="docProps/core.xml" Type="http://schemas.openxmlformats.org/package/2006/relationships/metadata/core-properties" Id="rId5"/><Relationship Target="docProps/app.xml" Type="http://schemas.openxmlformats.org/officeDocument/2006/relationships/extended-properties" Id="rId6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Sheet 1" r:id="rId1"/>
  </sheets>
</workbook>
</file>

<file path=xl/sharedStrings.xml><?xml version="1.0" encoding="utf-8"?>
<sst xmlns="http://schemas.openxmlformats.org/spreadsheetml/2006/main" count="696" uniqueCount="453" xml:space="preserve">
  <si>
    <t>Constituent Type</t>
  </si>
  <si>
    <t>Employer/Organization</t>
  </si>
  <si>
    <t>First Name</t>
  </si>
  <si>
    <t>Last Name</t>
  </si>
  <si>
    <t>Reentry Needs</t>
  </si>
  <si>
    <t>Pref. Phone</t>
  </si>
  <si>
    <t>Pref. Email</t>
  </si>
  <si>
    <t>Street</t>
  </si>
  <si>
    <t>City</t>
  </si>
  <si>
    <t>ZIP</t>
  </si>
  <si>
    <t>Task List</t>
  </si>
  <si>
    <t>Background Info</t>
  </si>
  <si>
    <t>Organization</t>
  </si>
  <si>
    <t>55th Ave. Apartments</t>
  </si>
  <si>
    <t>Housing</t>
  </si>
  <si>
    <t>3323 E. 5th</t>
  </si>
  <si>
    <t>Spokane</t>
  </si>
  <si>
    <t>"Felony Friendly Housing"</t>
  </si>
  <si>
    <t>5th &amp; Washington</t>
  </si>
  <si>
    <t>AAHAA Sober Living</t>
  </si>
  <si>
    <t>Mark</t>
  </si>
  <si>
    <t>Hampton</t>
  </si>
  <si>
    <t>Housing;Substance Abuse Support</t>
  </si>
  <si>
    <t>1402 Auburn Way N #271</t>
  </si>
  <si>
    <t>Auburn</t>
  </si>
  <si>
    <t>Women, Men and Family Housing</t>
  </si>
  <si>
    <t>Aerotek</t>
  </si>
  <si>
    <t>Jaden</t>
  </si>
  <si>
    <t>Padilla</t>
  </si>
  <si>
    <t>16201 E. Indiana Avenue, Suite 4400</t>
  </si>
  <si>
    <t>Spokane Valley</t>
  </si>
  <si>
    <t>AJJ Property</t>
  </si>
  <si>
    <t>Multiple Sites</t>
  </si>
  <si>
    <t>All Star Property</t>
  </si>
  <si>
    <t>American Abatement Demo</t>
  </si>
  <si>
    <t>Aaron</t>
  </si>
  <si>
    <t>Borrero</t>
  </si>
  <si>
    <t>Employment</t>
  </si>
  <si>
    <t>american.abatement@yahoo.com</t>
  </si>
  <si>
    <t>ARA Management</t>
  </si>
  <si>
    <t>7024 N. Colton</t>
  </si>
  <si>
    <t>Associated Builders and Contractors Inland Pacific Chapter, Inc.</t>
  </si>
  <si>
    <t>Sarah</t>
  </si>
  <si>
    <t>Cottam</t>
  </si>
  <si>
    <t>Education/Training;Employment</t>
  </si>
  <si>
    <t>scottam@abcipc.org</t>
  </si>
  <si>
    <t>1760 East Trent Avenue</t>
  </si>
  <si>
    <t>Bel Franklin</t>
  </si>
  <si>
    <t>225 N. Division</t>
  </si>
  <si>
    <t>Casa Salvadas</t>
  </si>
  <si>
    <t>Cedar Creek Village</t>
  </si>
  <si>
    <t>8424 N. Nevada</t>
  </si>
  <si>
    <t>City Public Defender's Office</t>
  </si>
  <si>
    <t>Francis</t>
  </si>
  <si>
    <t>Adewale</t>
  </si>
  <si>
    <t>fadewale@spokanecity.org</t>
  </si>
  <si>
    <t>824 N. Monroe</t>
  </si>
  <si>
    <t>Clark County Sherriff's Office</t>
  </si>
  <si>
    <t>Chuck</t>
  </si>
  <si>
    <t>Atkins</t>
  </si>
  <si>
    <t>Other</t>
  </si>
  <si>
    <t>P.O.Box 410</t>
  </si>
  <si>
    <t>Vancouver</t>
  </si>
  <si>
    <t>Country Doctor Community Clinic</t>
  </si>
  <si>
    <t>Laura</t>
  </si>
  <si>
    <t>Morgan</t>
  </si>
  <si>
    <t>Health Care or Health Insurance</t>
  </si>
  <si>
    <t>lmorgan@seattlereentryclinic.org</t>
  </si>
  <si>
    <t>500 19th Ave East</t>
  </si>
  <si>
    <t>Seattle</t>
  </si>
  <si>
    <t>Individual</t>
  </si>
  <si>
    <t>Next Generation Zone</t>
  </si>
  <si>
    <t>Devina</t>
  </si>
  <si>
    <t>Crook</t>
  </si>
  <si>
    <t>devinac@nextgenzone.org</t>
  </si>
  <si>
    <t>Works with young students 18-25 years old</t>
  </si>
  <si>
    <t>Downtown Seattle Association</t>
  </si>
  <si>
    <t>Tamika</t>
  </si>
  <si>
    <t>Alston</t>
  </si>
  <si>
    <t>tamikaa@downtownseattle.org</t>
  </si>
  <si>
    <t>1809 7th Ave Ste 900</t>
  </si>
  <si>
    <t>DRIVE509</t>
  </si>
  <si>
    <t>admin@driver509.com</t>
  </si>
  <si>
    <t>3620 N Eden Rd.</t>
  </si>
  <si>
    <t>At DRIVE509 Truck Driving School we provide each student with a solid foundation of knowledge and skills to help them become a safe, responsible, and confident commercial driver. DRIVE509 CDL Training strives to promote in each of our students the attitudes associated with a safe, successful, life-long truck driving career.</t>
  </si>
  <si>
    <t>Spokane WorkSource</t>
  </si>
  <si>
    <t>Peggy</t>
  </si>
  <si>
    <t>Dvorak</t>
  </si>
  <si>
    <t>Pdvorak@esd.wa.gov</t>
  </si>
  <si>
    <t>Great to use when students are unemployed</t>
  </si>
  <si>
    <t>Edmonds Community College</t>
  </si>
  <si>
    <t>April</t>
  </si>
  <si>
    <t>Roberts</t>
  </si>
  <si>
    <t>Education/Training</t>
  </si>
  <si>
    <t>april.roberts@edcc.edu</t>
  </si>
  <si>
    <t>6600 196th St SW</t>
  </si>
  <si>
    <t>Lynnwood</t>
  </si>
  <si>
    <t>Elstero Apartments</t>
  </si>
  <si>
    <t>2130 E. North Crescent</t>
  </si>
  <si>
    <t>Extant Management</t>
  </si>
  <si>
    <t>12904 E. Nora</t>
  </si>
  <si>
    <t>FareStart</t>
  </si>
  <si>
    <t>Richard</t>
  </si>
  <si>
    <t>Miller</t>
  </si>
  <si>
    <t>richard.miller@farestart.org</t>
  </si>
  <si>
    <t>700 Virginia St</t>
  </si>
  <si>
    <t>Freedom Education Project Puget Sound (FEPPS)</t>
  </si>
  <si>
    <t>Jennifer</t>
  </si>
  <si>
    <t>Bright</t>
  </si>
  <si>
    <t>jenniferbright@fepps.org</t>
  </si>
  <si>
    <t>918 South Horton St #912</t>
  </si>
  <si>
    <t>Mike</t>
  </si>
  <si>
    <t>Glen</t>
  </si>
  <si>
    <t>mikeg@nextgenzone.org</t>
  </si>
  <si>
    <t>Spokane Public Library</t>
  </si>
  <si>
    <t>Shane</t>
  </si>
  <si>
    <t>Gronholz</t>
  </si>
  <si>
    <t>sgronholz@spokanelibrary.org</t>
  </si>
  <si>
    <t>SJSEC/Smart Justice Spokane Executive Committee</t>
  </si>
  <si>
    <t>Curtis</t>
  </si>
  <si>
    <t>Health &amp; Justice Recovery Alliance</t>
  </si>
  <si>
    <t>Carmen</t>
  </si>
  <si>
    <t>Pacheco-Jones</t>
  </si>
  <si>
    <t>cpachecojones@healthjusticerecoveryalliance.org</t>
  </si>
  <si>
    <t>Box 9895</t>
  </si>
  <si>
    <t>Our mission is to prevent, disrupt and support restoration for individuals experiencing destabilization/crisis by examining the complicity of systems of oppression and exclusion that exist at all touchpoints across multiple systems. The Health and Justice Recovery Alliance provides a Peer service delivery model that centers the experience of the participant and community in crisis by supporting navigation from crisis to well-being</t>
  </si>
  <si>
    <t>Hidden Pines Apartments</t>
  </si>
  <si>
    <t>9717 E. 6th</t>
  </si>
  <si>
    <t>Highline Public Schools</t>
  </si>
  <si>
    <t>Xulie</t>
  </si>
  <si>
    <t>Olivos</t>
  </si>
  <si>
    <t>xulie.olivos@highlineschools.org</t>
  </si>
  <si>
    <t>15675 Ambaum Blvd SW</t>
  </si>
  <si>
    <t>Burien</t>
  </si>
  <si>
    <t>House of Matthew</t>
  </si>
  <si>
    <t>Jeannette</t>
  </si>
  <si>
    <t>Twitty</t>
  </si>
  <si>
    <t>jeannette.twitty@thehouseofmatthew.org</t>
  </si>
  <si>
    <t>1127 Broadway Ste 10</t>
  </si>
  <si>
    <t>Tacoma</t>
  </si>
  <si>
    <t>Mary</t>
  </si>
  <si>
    <t>Hubler</t>
  </si>
  <si>
    <t>mhubler@esd.wa.gov</t>
  </si>
  <si>
    <t>Can help students that are currently employed and are looking to increase their salary and better their circumstances</t>
  </si>
  <si>
    <t>Human Rights Society</t>
  </si>
  <si>
    <t>Alex</t>
  </si>
  <si>
    <t>Sum</t>
  </si>
  <si>
    <t>Consultant</t>
  </si>
  <si>
    <t>alex@humanrightssociety.org</t>
  </si>
  <si>
    <t>Lerissa</t>
  </si>
  <si>
    <t>Iata</t>
  </si>
  <si>
    <t>[x] 10/29/23 (Reentry - Acquired Resource): Social/Emotional/Community Support -- Details on Acquired Resource for Social/Emotional/Community Support: Provided ongoing emotional support and guidance  
Expense for Social/Emotional/Community Support Need: $ [Task owner: Kewee Roselle]</t>
  </si>
  <si>
    <t>Legally liberated from WCCW. Moved to Vegas when she got out. Stayed there for a few years and now she has moved back to Seattle. She would like assistance with a better paying job and community involvement.</t>
  </si>
  <si>
    <t>Ingersoll Gender Center</t>
  </si>
  <si>
    <t>Marsha</t>
  </si>
  <si>
    <t>Botzer</t>
  </si>
  <si>
    <t>info@ingersollgendercenter.org</t>
  </si>
  <si>
    <t>911 E Pike St Ste 221</t>
  </si>
  <si>
    <t>Reentry support for trans people.</t>
  </si>
  <si>
    <t>Interaction Transition</t>
  </si>
  <si>
    <t>Greg</t>
  </si>
  <si>
    <t>Gardner</t>
  </si>
  <si>
    <t>greg@interationtransition.org</t>
  </si>
  <si>
    <t>1265 South Main St Ste 305-B</t>
  </si>
  <si>
    <t>InteractionTransition</t>
  </si>
  <si>
    <t>greg@interactiontransition.org</t>
  </si>
  <si>
    <t>1265 South Main Street #305-B</t>
  </si>
  <si>
    <t>Kate's House Foundation</t>
  </si>
  <si>
    <t>kates.house.shorewood2016@gmail.com</t>
  </si>
  <si>
    <t>415 1st Ave N Unit 9264</t>
  </si>
  <si>
    <t>King County Department of Community and Human Services</t>
  </si>
  <si>
    <t>Tracy</t>
  </si>
  <si>
    <t>Carroll</t>
  </si>
  <si>
    <t>Veterans</t>
  </si>
  <si>
    <t>tracy.carroll@kingcounty.gov</t>
  </si>
  <si>
    <t>VETS-HS-100
2106 Second Ave Suite 100</t>
  </si>
  <si>
    <t>King County Prosecuting Attorney's Office</t>
  </si>
  <si>
    <t>Daniel</t>
  </si>
  <si>
    <t>Satterberg</t>
  </si>
  <si>
    <t>prosecuting.attorney@kingcounty.gov</t>
  </si>
  <si>
    <t>516 Third Avenue, W400</t>
  </si>
  <si>
    <t>Seatttle</t>
  </si>
  <si>
    <t>Lincoln House</t>
  </si>
  <si>
    <t>Geven</t>
  </si>
  <si>
    <t>Sutherland</t>
  </si>
  <si>
    <t>Kate</t>
  </si>
  <si>
    <t>Martin</t>
  </si>
  <si>
    <t>katem@nextgenzone.org</t>
  </si>
  <si>
    <t>New Connections</t>
  </si>
  <si>
    <t>Theresa</t>
  </si>
  <si>
    <t>Power-Drutis</t>
  </si>
  <si>
    <t>director@nctacoma.org</t>
  </si>
  <si>
    <t>613 S 15th St</t>
  </si>
  <si>
    <t>New Life Prison Ministry</t>
  </si>
  <si>
    <t>John</t>
  </si>
  <si>
    <t>Thaler-Sanborn</t>
  </si>
  <si>
    <t>Spiritual Support</t>
  </si>
  <si>
    <t>johnts@newlifeprison.org</t>
  </si>
  <si>
    <t>PO Box 148</t>
  </si>
  <si>
    <t>Everett</t>
  </si>
  <si>
    <t>Northwest Treatment Associates</t>
  </si>
  <si>
    <t>Florence</t>
  </si>
  <si>
    <t>Wolfe</t>
  </si>
  <si>
    <t>wolfeflorence@gmail.com</t>
  </si>
  <si>
    <t>4027 Aurora Ave North</t>
  </si>
  <si>
    <t>Opportunity Council</t>
  </si>
  <si>
    <t>Debbie</t>
  </si>
  <si>
    <t>Paton</t>
  </si>
  <si>
    <t>debbie_paton@oppco.org</t>
  </si>
  <si>
    <t>1111 Cornwall Ave</t>
  </si>
  <si>
    <t>Bellingham</t>
  </si>
  <si>
    <t>Orion</t>
  </si>
  <si>
    <t>Kristina</t>
  </si>
  <si>
    <t>Pressley</t>
  </si>
  <si>
    <t>kristina.pressley@orionworks.org</t>
  </si>
  <si>
    <t>1590 A Street NE</t>
  </si>
  <si>
    <t>PACE</t>
  </si>
  <si>
    <t>Diane</t>
  </si>
  <si>
    <t>Davies</t>
  </si>
  <si>
    <t>diane@wabuildingtrades.org</t>
  </si>
  <si>
    <t>7543 63rd Ave NE Bldg 58</t>
  </si>
  <si>
    <t>Pace</t>
  </si>
  <si>
    <t>Partnow Communications</t>
  </si>
  <si>
    <t>Susan</t>
  </si>
  <si>
    <t>Partnow</t>
  </si>
  <si>
    <t>susanpartnow@gmail.com</t>
  </si>
  <si>
    <t>4425 Baker Ave NW</t>
  </si>
  <si>
    <t>Corrio</t>
  </si>
  <si>
    <t>Peder</t>
  </si>
  <si>
    <t>alex@corriospc.com</t>
  </si>
  <si>
    <t>2620 Bellevue Way NE #175</t>
  </si>
  <si>
    <t>Bellevue</t>
  </si>
  <si>
    <t>People For People</t>
  </si>
  <si>
    <t>Madelyn</t>
  </si>
  <si>
    <t>Carlson</t>
  </si>
  <si>
    <t>mcarlson@pfp.org</t>
  </si>
  <si>
    <t>304 W Lincoln Ave</t>
  </si>
  <si>
    <t>Yakima</t>
  </si>
  <si>
    <t>Pioneer Human Services</t>
  </si>
  <si>
    <t>Karen</t>
  </si>
  <si>
    <t>Lee</t>
  </si>
  <si>
    <t>Employment;Employment Related Need;Social/Emotional/Community Support</t>
  </si>
  <si>
    <t>7440 West Marginal Way S.</t>
  </si>
  <si>
    <t>Port Gamble S'Klallam Tribe</t>
  </si>
  <si>
    <t>Sha'ree</t>
  </si>
  <si>
    <t>Vebber</t>
  </si>
  <si>
    <t>svebber@pgst.nsn.us</t>
  </si>
  <si>
    <t>31912 Little Boston Road NE</t>
  </si>
  <si>
    <t>Kingston</t>
  </si>
  <si>
    <t>Natashe Streun 
tashejoy@pgst.nsn.us 
Port Gamble S'Klallam Tribe 
Legal/Administrative Assistant</t>
  </si>
  <si>
    <t>Post-Prison Education Program</t>
  </si>
  <si>
    <t>Ari</t>
  </si>
  <si>
    <t>Kohn</t>
  </si>
  <si>
    <t>ari.kohn@postprisonedu.org</t>
  </si>
  <si>
    <t>810 Third Avenue, Suite 180</t>
  </si>
  <si>
    <t>Premier Employment Solutions</t>
  </si>
  <si>
    <t>Jeff</t>
  </si>
  <si>
    <t>Rugan</t>
  </si>
  <si>
    <t>premier.employment@outlook.com</t>
  </si>
  <si>
    <t>Prison Scholar Fund</t>
  </si>
  <si>
    <t>Dirk</t>
  </si>
  <si>
    <t>Van Velzen</t>
  </si>
  <si>
    <t>dirk@prisonscholars.org</t>
  </si>
  <si>
    <t>1752 NW Market Street #953</t>
  </si>
  <si>
    <t>Pura Vida</t>
  </si>
  <si>
    <t>Shawn</t>
  </si>
  <si>
    <t>Kingsbury</t>
  </si>
  <si>
    <t>Quimper Unitarian Univ. Fellowship</t>
  </si>
  <si>
    <t>Jean</t>
  </si>
  <si>
    <t>Walat</t>
  </si>
  <si>
    <t>jmwalat@gmail.com</t>
  </si>
  <si>
    <t>2333 San Juan Ave</t>
  </si>
  <si>
    <t>Port Townsend</t>
  </si>
  <si>
    <t>RC Schwartz</t>
  </si>
  <si>
    <t>Renton Kiwanis Clothes Bank</t>
  </si>
  <si>
    <t>Clothing</t>
  </si>
  <si>
    <t>PO Box 55</t>
  </si>
  <si>
    <t>Renton</t>
  </si>
  <si>
    <t>referred to them by Meredith Dodd, BMUMC</t>
  </si>
  <si>
    <t>Renton Technical College</t>
  </si>
  <si>
    <t>Gerald</t>
  </si>
  <si>
    <t>Bradford</t>
  </si>
  <si>
    <t>gbradford@RTC.edu</t>
  </si>
  <si>
    <t>3000 NE 4th St.</t>
  </si>
  <si>
    <t>Riverton Terrace</t>
  </si>
  <si>
    <t>1842 E. South Riverton</t>
  </si>
  <si>
    <t>Rodriguez</t>
  </si>
  <si>
    <t>jenniferr@nextgenzone.org</t>
  </si>
  <si>
    <t>Seattle Central College</t>
  </si>
  <si>
    <t>Nick</t>
  </si>
  <si>
    <t>Rankin</t>
  </si>
  <si>
    <t>nicholas.rankin@seattlecolleges.edu</t>
  </si>
  <si>
    <t>1701 Broadway, BE3215</t>
  </si>
  <si>
    <t>Seattle Community Justice Center, Department of Corrections WA</t>
  </si>
  <si>
    <t>Piccinini</t>
  </si>
  <si>
    <t>1550 4th Ave S</t>
  </si>
  <si>
    <t>See notes for other contacts.</t>
  </si>
  <si>
    <t>Seattle Public Library</t>
  </si>
  <si>
    <t>Kay</t>
  </si>
  <si>
    <t>Kirkpatrick</t>
  </si>
  <si>
    <t>kay.kirkpatrick@spl.org</t>
  </si>
  <si>
    <t>425 Harvard Ave East</t>
  </si>
  <si>
    <t>Laila</t>
  </si>
  <si>
    <t>Shehata</t>
  </si>
  <si>
    <t>laila912@gmail.com</t>
  </si>
  <si>
    <t>4323 Evanston Ave N Apt 302</t>
  </si>
  <si>
    <t>Through a list of organizations in Washington provided on the Equal Justice Initiative's website</t>
  </si>
  <si>
    <t>Shoreline Community College</t>
  </si>
  <si>
    <t>Wanda</t>
  </si>
  <si>
    <t>Waldrop</t>
  </si>
  <si>
    <t>wwaldrop@shoreline.edu</t>
  </si>
  <si>
    <t>16101 Greenwood Ave N</t>
  </si>
  <si>
    <t>Shoreline</t>
  </si>
  <si>
    <t>Advanced Manufacturing Technology</t>
  </si>
  <si>
    <t>Skagit Valley College</t>
  </si>
  <si>
    <t>Jere</t>
  </si>
  <si>
    <t>LaFollette</t>
  </si>
  <si>
    <t>jere.lafollette@skagit.edu</t>
  </si>
  <si>
    <t>Mount Vernon Campus
2405 East College Way</t>
  </si>
  <si>
    <t>Mount Vernon</t>
  </si>
  <si>
    <t>Snohomish County Public Defender Association</t>
  </si>
  <si>
    <t>Alanna</t>
  </si>
  <si>
    <t>Gorman‐Knutson</t>
  </si>
  <si>
    <t>2722 Colby Ave #200</t>
  </si>
  <si>
    <t>Everrett</t>
  </si>
  <si>
    <t>Sound Mental Health</t>
  </si>
  <si>
    <t>Brooke</t>
  </si>
  <si>
    <t>Amyx</t>
  </si>
  <si>
    <t>brookea@smh.org</t>
  </si>
  <si>
    <t>6400 Southcenter Blvd Suite 200</t>
  </si>
  <si>
    <t>Tukwila</t>
  </si>
  <si>
    <t>Spokane/Eleanor Chase Work Release, Department of Corrections WA</t>
  </si>
  <si>
    <t>427 W 7th Ave</t>
  </si>
  <si>
    <t>Stand for Children Washington</t>
  </si>
  <si>
    <t>Megan</t>
  </si>
  <si>
    <t>Pirie</t>
  </si>
  <si>
    <t>easternwaaouon@gmail.com</t>
  </si>
  <si>
    <t>Sunrise Services Inc</t>
  </si>
  <si>
    <t>Levi</t>
  </si>
  <si>
    <t>Luft</t>
  </si>
  <si>
    <t>leviluft@gmail.com</t>
  </si>
  <si>
    <t>17962 Midvale Ave North #232</t>
  </si>
  <si>
    <t>Tacoma Community Justice Center, Department of Corrections WA</t>
  </si>
  <si>
    <t>Misty</t>
  </si>
  <si>
    <t>Liles</t>
  </si>
  <si>
    <t>1016 S 28th St</t>
  </si>
  <si>
    <t>Seattle University</t>
  </si>
  <si>
    <t>Pamela</t>
  </si>
  <si>
    <t>Taylor</t>
  </si>
  <si>
    <t>Consultant;Education/Training</t>
  </si>
  <si>
    <t>we4social.justice@gmail.com</t>
  </si>
  <si>
    <t>901 12th Avenue
PO Box 222000</t>
  </si>
  <si>
    <t>Team Child</t>
  </si>
  <si>
    <t>Devenport</t>
  </si>
  <si>
    <t>richard.devenport@teamchild.org</t>
  </si>
  <si>
    <t>1225 South Weller Street Suite 420</t>
  </si>
  <si>
    <t>Tenant's Union (Spokane)</t>
  </si>
  <si>
    <t>Terri</t>
  </si>
  <si>
    <t>Anderson</t>
  </si>
  <si>
    <t>Housing;Legal Support</t>
  </si>
  <si>
    <t>Valentyna</t>
  </si>
  <si>
    <t>Tesma</t>
  </si>
  <si>
    <t>vtsema@esd.wa.gov</t>
  </si>
  <si>
    <t>Speaks Russian; send Russian clients</t>
  </si>
  <si>
    <t>The IF Project</t>
  </si>
  <si>
    <t>Kim</t>
  </si>
  <si>
    <t>Bogucki</t>
  </si>
  <si>
    <t>Social/Emotional/Community Support</t>
  </si>
  <si>
    <t>The STAR Project</t>
  </si>
  <si>
    <t>Lenel</t>
  </si>
  <si>
    <t>Parish</t>
  </si>
  <si>
    <t>info@thestarproject.us</t>
  </si>
  <si>
    <t>PO Box 159</t>
  </si>
  <si>
    <t>Walla Walla</t>
  </si>
  <si>
    <t>The Way to Justice</t>
  </si>
  <si>
    <t>Camerina</t>
  </si>
  <si>
    <t>Zorrozua</t>
  </si>
  <si>
    <t>Driver's License;Legal Support;LFOs</t>
  </si>
  <si>
    <t>cam@thewaytojustice.com</t>
  </si>
  <si>
    <t>PO Box 7503</t>
  </si>
  <si>
    <t>The Zone</t>
  </si>
  <si>
    <t>Tim</t>
  </si>
  <si>
    <t>Blessing</t>
  </si>
  <si>
    <t>4001 N Cook St</t>
  </si>
  <si>
    <t>unEmployed</t>
  </si>
  <si>
    <t>Jamie</t>
  </si>
  <si>
    <t>Thompson</t>
  </si>
  <si>
    <t>Basic Supplies or Household Items;Child Care;Child Welfare;Employment;Housing</t>
  </si>
  <si>
    <t>[x] 12/21/22 (Reentry - Acquired Resource): -319.89 -- Housing - Move in cost - SAFEWAY #1645 [Task owner: Tonya Wilson]
[x] 12/21/22 (Reentry - Acquired Resource): 319.89 -- Housing - Remainder of move in costs - SAFEWAY [Task owner: Tonya Wilson]
[x] 10/31/22 (Reentry - Expenses): 489.14 -- Housing -- emergency housing -- HTS TACOMA - HOSMER
[x] 10/27/22 (Reentry - Expenses): 40 -- Housing -- Rental application fee -- Christine Morgan
[x] 10/19/22 (Reentry - Expenses): 903.77 -- Housing -- emergency housing -- EXTENDEDSTAY #9730
[x] 10/12/22 (Reentry - Expenses): 108.42 -- Housing -- Uhaul -- U HAUL OF LAKEWOOD [Task owner: Clorissa  Lewis-Newell]
[x] 10/11/22 (Reentry - Expenses): 903.77 -- Housing -- emergency housing -- EXTENDEDSTAY #9730
[x] 10/11/22 (Reentry - Expenses): 52.75 -- Food -- Meal -- CHICK-FIL-A #04094
[x] 10/11/22 (Reentry - Expenses): 21.45 -- Transportation -- gas -- SHELL OIL 57445970205
[x] 10/11/22 (Reentry - Expenses): 64.7 -- Transportation -- gas -- SHELL SERVICE STATIO [Task owner: Clorissa  Lewis-Newell]
[x] 10/7/22 (Reentry - Expenses): 354.28 -- Housing -- Emergency housing -- WOODSPRING SUITES TAC
[x] 10/3/22 (Reentry - Expenses): 629.86 -- Housing --  -- WOODSPRING SUITES TA [Task owner: Tonya Wilson]
[x] 10/1/22 (Reentry - Resiliency &amp; Wellbeing): Resiliency &amp; Wellbeing -- Reported or observed resiliency &amp; wellbeing [Task owner: Tonya Wilson]
[x] 9/22/22 (Reentry - Expenses): 629.86 -- Housing -- WOODSPRING SUITES TA -- hotel emergency housing [Task owner: Clorissa  Lewis-Newell]
[x] 8/4/22 (Reentry - Expenses): 657.79 -- Housing -- WOODSPRING SUITES TA -- Hotel [Task owner: Tonya Wilson]
[x] 7/27/22 (Reentry - Expenses): 811.94 -- Housing -- WOODSPRING SUITES TA --  [Task owner: Tonya Wilson]
[x] 7/21/22 (Reentry - Expenses): 156.11 -- Housing -- EXTENDEDSTAY 806 --  [Task owner: Tonya Wilson]
[x] 7/20/22 (Reentry - Expenses): 822.45 -- Housing -- WOODSPRING SUITES TA --  [Task owner: Tonya Wilson]
[x] 7/19/22 (Reentry - Expenses): 125 -- Housing -- WOODSPRING SUITES TA -- Emergency Housing  [Task owner: Tonya Wilson]
[x] 7/14/22 (Reentry - Expenses): 686.94 -- Housing -- WOODSPRING SUITES TA -- Emergency housing for family [Task owner: Tonya Wilson]
[x] 7/5/22 (Reentry - Expenses): 903.1 -- Housing -- WOODSPRING SUITES TA -- Housing support
[x] 6/29/22 (Reentry - Expenses): 782.33 -- Housing -- WOODSPRING SUITES TA -- Provided rental assistance
[x] 6/13/22 (Reentry - Expenses): 642.6 -- Housing -- emergency housing
[x] 6/6/22 (Reentry - Expenses): 642.6 -- Housing -- emergency housing
[x] 5/30/22 (Reentry - Expenses): 642.6 -- Housing -- emergency housing
[x] 5/24/22 (Reentry - Expenses): 742.6 -- Housing - emergency housing - HTS TACOMA   PUYALLU
[x] 5/23/22 (Reentry - Expenses): 88.06 -- Housing - emergency housing - NikePOS_US</t>
  </si>
  <si>
    <t>Tire Pros</t>
  </si>
  <si>
    <t>Iverson</t>
  </si>
  <si>
    <t>aaron@kirklandtirepros.com</t>
  </si>
  <si>
    <t>602 6th St</t>
  </si>
  <si>
    <t>Kirkland</t>
  </si>
  <si>
    <t>TransfrVR</t>
  </si>
  <si>
    <t>Terrence</t>
  </si>
  <si>
    <t>Purvis</t>
  </si>
  <si>
    <t>terrence@transfrvr.com</t>
  </si>
  <si>
    <t>333 W 39th Street,
Suite 802</t>
  </si>
  <si>
    <t>New York</t>
  </si>
  <si>
    <t>At TransfrVR, our mission is to help create a classroom to career pathway for the underrepresented and unfortunately forgotten individuals and engage them in their future through virtual reality.</t>
  </si>
  <si>
    <t>TransWest</t>
  </si>
  <si>
    <t>Simon</t>
  </si>
  <si>
    <t>Spratley</t>
  </si>
  <si>
    <t>simon.spratley@transwestco.com</t>
  </si>
  <si>
    <t>2724 6th Ave S</t>
  </si>
  <si>
    <t>Union Gospel Mission</t>
  </si>
  <si>
    <t>Larry</t>
  </si>
  <si>
    <t>Clum</t>
  </si>
  <si>
    <t>lclum@ugm.org</t>
  </si>
  <si>
    <t>WA Department of Social &amp; Health Services</t>
  </si>
  <si>
    <t>Clinton</t>
  </si>
  <si>
    <t>McStott</t>
  </si>
  <si>
    <t>clinton.mcstott@dshs.wa.gov</t>
  </si>
  <si>
    <t>840 N Broadway
Bldg B #400
Mail Stop: N31-2</t>
  </si>
  <si>
    <t>WA Dept of Veterans Affairs</t>
  </si>
  <si>
    <t>Bernice</t>
  </si>
  <si>
    <t>Petty</t>
  </si>
  <si>
    <t>BerniceP@dva.wa.gov</t>
  </si>
  <si>
    <t>2106 2nd Ave Suite 100</t>
  </si>
  <si>
    <t>WA Dept. of Veterans Affairs</t>
  </si>
  <si>
    <t>Phillips</t>
  </si>
  <si>
    <t>john.phillips@dva.wa.gov</t>
  </si>
  <si>
    <t>2106 2nd Ave  Suite 100</t>
  </si>
  <si>
    <t>Wallingford Community Senior Center</t>
  </si>
  <si>
    <t>Claire</t>
  </si>
  <si>
    <t>Petersky</t>
  </si>
  <si>
    <t>cpetersky@wallingfordseniors.org</t>
  </si>
  <si>
    <t>4649 Sunnyside Ave North</t>
  </si>
  <si>
    <t>Washington Low Income Housing Alliance</t>
  </si>
  <si>
    <t>Duaa-Raheema</t>
  </si>
  <si>
    <t>Williams</t>
  </si>
  <si>
    <t>teresac@wliha.org</t>
  </si>
  <si>
    <t>Washington State Coalition Against Domestic Violence</t>
  </si>
  <si>
    <t>Linda</t>
  </si>
  <si>
    <t>Olsen</t>
  </si>
  <si>
    <t>1511 Third Avenue, Suite 433</t>
  </si>
  <si>
    <t>seattle</t>
  </si>
  <si>
    <t>Washington State Department of Social and Health Services</t>
  </si>
  <si>
    <t>Marybeth</t>
  </si>
  <si>
    <t>Queral</t>
  </si>
  <si>
    <t>Westminster Apartments</t>
  </si>
  <si>
    <t>2301 W. Pacifc</t>
  </si>
  <si>
    <t>White Feather Re-Entry</t>
  </si>
  <si>
    <t>Lesta</t>
  </si>
  <si>
    <t>Rogers</t>
  </si>
  <si>
    <t>Housing;Social/Emotional/Community Support</t>
  </si>
  <si>
    <t>11012 Canyon Rd. E. Ste 8,  Box 137</t>
  </si>
  <si>
    <t>Puyallup</t>
  </si>
  <si>
    <t>Wilton</t>
  </si>
  <si>
    <t>156 ½ Browne St.</t>
  </si>
  <si>
    <t>Woodruff Heights</t>
  </si>
  <si>
    <t>9815 E. 6th</t>
  </si>
</sst>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">
    <font>
      <name val="Arial"/>
      <sz val="11"/>
      <family val="1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3">
    <xf borderId="0" numFmtId="0" fontId="0" fillId="0" xfId="0"/>
    <xf borderId="1" numFmtId="0" fontId="0" fillId="0" xfId="0"/>
    <xf borderId="0" numFmtId="14" fontId="0" fillId="0" xfId="0" applyNumberFormat="1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1"/><Relationship Target="styles.xml" Type="http://schemas.openxmlformats.org/officeDocument/2006/relationships/styles" Id="rId2"/><Relationship Target="sharedStrings.xml" Type="http://schemas.openxmlformats.org/officeDocument/2006/relationships/sharedStrings" Id="rId3"/></Relationships>
</file>

<file path=xl/worksheets/_rels/sheet1.xml.rels><?xml version="1.0" encoding="UTF-8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L10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20.900000000000002"/>
    <col min="2" max="2" bestFit="1" customWidth="1" width="73.7"/>
    <col min="3" max="3" bestFit="1" customWidth="1" width="16.5"/>
    <col min="4" max="4" bestFit="1" customWidth="1" width="18.700000000000003"/>
    <col min="5" max="5" bestFit="1" customWidth="1" width="88.0"/>
    <col min="6" max="6" bestFit="1" customWidth="1" width="15.400000000000002"/>
    <col min="7" max="7" bestFit="1" customWidth="1" width="55.00000000000001"/>
    <col min="8" max="8" bestFit="1" customWidth="1" width="52.800000000000004"/>
    <col min="9" max="9" bestFit="1" customWidth="1" width="18.700000000000003"/>
    <col min="10" max="10" bestFit="1" customWidth="1" width="6.6000000000000005"/>
    <col min="11" max="11" bestFit="1" customWidth="1" width="255"/>
    <col min="12" max="12" bestFit="1" customWidth="1" width="255"/>
  </cols>
  <sheetData>
    <row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>
      <c r="A2" s="0" t="s">
        <v>12</v>
      </c>
      <c r="B2" s="0" t="s">
        <v>13</v>
      </c>
      <c r="C2" s="0"/>
      <c r="D2" s="0"/>
      <c r="E2" s="0" t="s">
        <v>14</v>
      </c>
      <c r="F2" s="0" t="str">
        <f>"(509) 448-3402"</f>
      </c>
      <c r="G2" s="0"/>
      <c r="H2" s="0" t="s">
        <v>15</v>
      </c>
      <c r="I2" s="0" t="s">
        <v>16</v>
      </c>
      <c r="J2" s="0" t="str">
        <f>"99202"</f>
      </c>
      <c r="K2" s="0" t="inlineStr">
        <is>
          <t/>
        </is>
      </c>
      <c r="L2" s="0" t="s">
        <v>17</v>
      </c>
    </row>
    <row r="3">
      <c r="A3" s="0" t="s">
        <v>12</v>
      </c>
      <c r="B3" s="0" t="s">
        <v>18</v>
      </c>
      <c r="C3" s="0"/>
      <c r="D3" s="0"/>
      <c r="E3" s="0" t="s">
        <v>14</v>
      </c>
      <c r="F3" s="0" t="str">
        <f>"(509) 838-7188"</f>
      </c>
      <c r="G3" s="0"/>
      <c r="H3" s="0" t="inlineStr">
        <is>
          <t/>
        </is>
      </c>
      <c r="I3" s="0"/>
      <c r="J3" s="0" t="str">
        <f>""</f>
      </c>
      <c r="K3" s="0" t="inlineStr">
        <is>
          <t/>
        </is>
      </c>
      <c r="L3" s="0" t="s">
        <v>17</v>
      </c>
    </row>
    <row r="4">
      <c r="A4" s="0" t="s">
        <v>12</v>
      </c>
      <c r="B4" s="0" t="s">
        <v>19</v>
      </c>
      <c r="C4" s="0" t="s">
        <v>20</v>
      </c>
      <c r="D4" s="0" t="s">
        <v>21</v>
      </c>
      <c r="E4" s="0" t="s">
        <v>22</v>
      </c>
      <c r="F4" s="0" t="str">
        <f>"(253) 670-9733"</f>
      </c>
      <c r="G4" s="0"/>
      <c r="H4" s="0" t="s">
        <v>23</v>
      </c>
      <c r="I4" s="0" t="s">
        <v>24</v>
      </c>
      <c r="J4" s="0" t="str">
        <f>"98002"</f>
      </c>
      <c r="K4" s="0" t="inlineStr">
        <is>
          <t/>
        </is>
      </c>
      <c r="L4" s="0" t="s">
        <v>25</v>
      </c>
    </row>
    <row r="5">
      <c r="A5" s="0" t="s">
        <v>12</v>
      </c>
      <c r="B5" s="0" t="s">
        <v>26</v>
      </c>
      <c r="C5" s="0" t="s">
        <v>27</v>
      </c>
      <c r="D5" s="0" t="s">
        <v>28</v>
      </c>
      <c r="E5" s="0" t="inlineStr">
        <is>
          <t/>
        </is>
      </c>
      <c r="F5" s="0" t="str">
        <f>""</f>
      </c>
      <c r="G5" s="0"/>
      <c r="H5" s="0" t="s">
        <v>29</v>
      </c>
      <c r="I5" s="0" t="s">
        <v>30</v>
      </c>
      <c r="J5" s="0" t="str">
        <f>"99216"</f>
      </c>
      <c r="K5" s="0" t="inlineStr">
        <is>
          <t/>
        </is>
      </c>
      <c r="L5" s="0" t="inlineStr">
        <is>
          <t/>
        </is>
      </c>
    </row>
    <row r="6">
      <c r="A6" s="0" t="s">
        <v>12</v>
      </c>
      <c r="B6" s="0" t="s">
        <v>31</v>
      </c>
      <c r="C6" s="0"/>
      <c r="D6" s="0"/>
      <c r="E6" s="0" t="s">
        <v>14</v>
      </c>
      <c r="F6" s="0" t="str">
        <f>"(509) 994-1143"</f>
      </c>
      <c r="G6" s="0"/>
      <c r="H6" s="0" t="s">
        <v>32</v>
      </c>
      <c r="I6" s="0" t="s">
        <v>16</v>
      </c>
      <c r="J6" s="0" t="str">
        <f>""</f>
      </c>
      <c r="K6" s="0" t="inlineStr">
        <is>
          <t/>
        </is>
      </c>
      <c r="L6" s="0" t="s">
        <v>17</v>
      </c>
    </row>
    <row r="7">
      <c r="A7" s="0" t="s">
        <v>12</v>
      </c>
      <c r="B7" s="0" t="s">
        <v>33</v>
      </c>
      <c r="C7" s="0"/>
      <c r="D7" s="0"/>
      <c r="E7" s="0" t="s">
        <v>14</v>
      </c>
      <c r="F7" s="0" t="str">
        <f>"(509) 389-8736"</f>
      </c>
      <c r="G7" s="0"/>
      <c r="H7" s="0" t="s">
        <v>32</v>
      </c>
      <c r="I7" s="0" t="s">
        <v>16</v>
      </c>
      <c r="J7" s="0" t="str">
        <f>""</f>
      </c>
      <c r="K7" s="0" t="inlineStr">
        <is>
          <t/>
        </is>
      </c>
      <c r="L7" s="0" t="s">
        <v>17</v>
      </c>
    </row>
    <row r="8">
      <c r="A8" s="0" t="s">
        <v>12</v>
      </c>
      <c r="B8" s="0" t="s">
        <v>34</v>
      </c>
      <c r="C8" s="0" t="s">
        <v>35</v>
      </c>
      <c r="D8" s="0" t="s">
        <v>36</v>
      </c>
      <c r="E8" s="0" t="s">
        <v>37</v>
      </c>
      <c r="F8" s="0" t="str">
        <f>"(425) 698-7925"</f>
      </c>
      <c r="G8" s="0" t="s">
        <v>38</v>
      </c>
      <c r="H8" s="0" t="inlineStr">
        <is>
          <t/>
        </is>
      </c>
      <c r="I8" s="0"/>
      <c r="J8" s="0" t="str">
        <f>""</f>
      </c>
      <c r="K8" s="0" t="inlineStr">
        <is>
          <t/>
        </is>
      </c>
      <c r="L8" s="0" t="inlineStr">
        <is>
          <t/>
        </is>
      </c>
    </row>
    <row r="9">
      <c r="A9" s="0" t="s">
        <v>12</v>
      </c>
      <c r="B9" s="0" t="s">
        <v>39</v>
      </c>
      <c r="C9" s="0"/>
      <c r="D9" s="0"/>
      <c r="E9" s="0" t="s">
        <v>14</v>
      </c>
      <c r="F9" s="0" t="str">
        <f>"(509) 489-0456"</f>
      </c>
      <c r="G9" s="0"/>
      <c r="H9" s="0" t="s">
        <v>40</v>
      </c>
      <c r="I9" s="0" t="s">
        <v>16</v>
      </c>
      <c r="J9" s="0" t="str">
        <f>"99208"</f>
      </c>
      <c r="K9" s="0" t="inlineStr">
        <is>
          <t/>
        </is>
      </c>
      <c r="L9" s="0" t="s">
        <v>17</v>
      </c>
    </row>
    <row r="10">
      <c r="A10" s="0" t="s">
        <v>12</v>
      </c>
      <c r="B10" s="0" t="s">
        <v>41</v>
      </c>
      <c r="C10" s="0" t="s">
        <v>42</v>
      </c>
      <c r="D10" s="0" t="s">
        <v>43</v>
      </c>
      <c r="E10" s="0" t="s">
        <v>44</v>
      </c>
      <c r="F10" s="0" t="str">
        <f>"(509) 216-7206"</f>
      </c>
      <c r="G10" s="0" t="s">
        <v>45</v>
      </c>
      <c r="H10" s="0" t="s">
        <v>46</v>
      </c>
      <c r="I10" s="0" t="s">
        <v>16</v>
      </c>
      <c r="J10" s="0" t="str">
        <f>"99202"</f>
      </c>
      <c r="K10" s="0" t="inlineStr">
        <is>
          <t/>
        </is>
      </c>
      <c r="L10" s="0"/>
    </row>
    <row r="11">
      <c r="A11" s="0" t="s">
        <v>12</v>
      </c>
      <c r="B11" s="0" t="s">
        <v>47</v>
      </c>
      <c r="C11" s="0"/>
      <c r="D11" s="0"/>
      <c r="E11" s="0" t="s">
        <v>14</v>
      </c>
      <c r="F11" s="0" t="str">
        <f>"(509) 747-3097"</f>
      </c>
      <c r="G11" s="0"/>
      <c r="H11" s="0" t="s">
        <v>48</v>
      </c>
      <c r="I11" s="0" t="s">
        <v>16</v>
      </c>
      <c r="J11" s="0" t="str">
        <f>"99202"</f>
      </c>
      <c r="K11" s="0" t="inlineStr">
        <is>
          <t/>
        </is>
      </c>
      <c r="L11" s="0" t="s">
        <v>17</v>
      </c>
    </row>
    <row r="12">
      <c r="A12" s="0" t="s">
        <v>12</v>
      </c>
      <c r="B12" s="0" t="s">
        <v>49</v>
      </c>
      <c r="C12" s="0"/>
      <c r="D12" s="0"/>
      <c r="E12" s="0" t="s">
        <v>14</v>
      </c>
      <c r="F12" s="0" t="str">
        <f>"(509) 232-0170"</f>
      </c>
      <c r="G12" s="0"/>
      <c r="H12" s="0" t="s">
        <v>32</v>
      </c>
      <c r="I12" s="0" t="s">
        <v>16</v>
      </c>
      <c r="J12" s="0" t="str">
        <f>""</f>
      </c>
      <c r="K12" s="0" t="inlineStr">
        <is>
          <t/>
        </is>
      </c>
      <c r="L12" s="0" t="s">
        <v>17</v>
      </c>
    </row>
    <row r="13">
      <c r="A13" s="0" t="s">
        <v>12</v>
      </c>
      <c r="B13" s="0" t="s">
        <v>50</v>
      </c>
      <c r="C13" s="0"/>
      <c r="D13" s="0"/>
      <c r="E13" s="0" t="s">
        <v>14</v>
      </c>
      <c r="F13" s="0" t="str">
        <f>"(509) 468-2076"</f>
      </c>
      <c r="G13" s="0"/>
      <c r="H13" s="0" t="s">
        <v>51</v>
      </c>
      <c r="I13" s="0" t="s">
        <v>16</v>
      </c>
      <c r="J13" s="0" t="str">
        <f>"99208"</f>
      </c>
      <c r="K13" s="0" t="inlineStr">
        <is>
          <t/>
        </is>
      </c>
      <c r="L13" s="0" t="s">
        <v>17</v>
      </c>
    </row>
    <row r="14">
      <c r="A14" s="0" t="s">
        <v>12</v>
      </c>
      <c r="B14" s="0" t="s">
        <v>52</v>
      </c>
      <c r="C14" s="0" t="s">
        <v>53</v>
      </c>
      <c r="D14" s="0" t="s">
        <v>54</v>
      </c>
      <c r="E14" s="0" t="inlineStr">
        <is>
          <t/>
        </is>
      </c>
      <c r="F14" s="0" t="str">
        <f>"(509) 835-5955"</f>
      </c>
      <c r="G14" s="0" t="s">
        <v>55</v>
      </c>
      <c r="H14" s="0" t="s">
        <v>56</v>
      </c>
      <c r="I14" s="0" t="s">
        <v>16</v>
      </c>
      <c r="J14" s="0" t="str">
        <f>"99201"</f>
      </c>
      <c r="K14" s="0" t="inlineStr">
        <is>
          <t/>
        </is>
      </c>
      <c r="L14" s="0" t="inlineStr">
        <is>
          <t/>
        </is>
      </c>
    </row>
    <row r="15">
      <c r="A15" s="0" t="s">
        <v>12</v>
      </c>
      <c r="B15" s="0" t="s">
        <v>57</v>
      </c>
      <c r="C15" s="0" t="s">
        <v>58</v>
      </c>
      <c r="D15" s="0" t="s">
        <v>59</v>
      </c>
      <c r="E15" s="0" t="s">
        <v>60</v>
      </c>
      <c r="F15" s="0" t="str">
        <f>""</f>
      </c>
      <c r="G15" s="0"/>
      <c r="H15" s="0" t="s">
        <v>61</v>
      </c>
      <c r="I15" s="0" t="s">
        <v>62</v>
      </c>
      <c r="J15" s="0" t="str">
        <f>"98104"</f>
      </c>
      <c r="K15" s="0" t="inlineStr">
        <is>
          <t/>
        </is>
      </c>
      <c r="L15" s="0"/>
    </row>
    <row r="16">
      <c r="A16" s="0" t="s">
        <v>12</v>
      </c>
      <c r="B16" s="0" t="s">
        <v>63</v>
      </c>
      <c r="C16" s="0" t="s">
        <v>64</v>
      </c>
      <c r="D16" s="0" t="s">
        <v>65</v>
      </c>
      <c r="E16" s="0" t="s">
        <v>66</v>
      </c>
      <c r="F16" s="0" t="str">
        <f>"(206) 299-1647"</f>
      </c>
      <c r="G16" s="0" t="s">
        <v>67</v>
      </c>
      <c r="H16" s="0" t="s">
        <v>68</v>
      </c>
      <c r="I16" s="0" t="s">
        <v>69</v>
      </c>
      <c r="J16" s="0" t="str">
        <f>"98112"</f>
      </c>
      <c r="K16" s="0" t="inlineStr">
        <is>
          <t/>
        </is>
      </c>
      <c r="L16" s="0" t="inlineStr">
        <is>
          <t/>
        </is>
      </c>
    </row>
    <row r="17">
      <c r="A17" s="0" t="s">
        <v>70</v>
      </c>
      <c r="B17" s="0" t="s">
        <v>71</v>
      </c>
      <c r="C17" s="0" t="s">
        <v>72</v>
      </c>
      <c r="D17" s="0" t="s">
        <v>73</v>
      </c>
      <c r="E17" s="0" t="s">
        <v>37</v>
      </c>
      <c r="F17" s="0" t="str">
        <f>"(509) 340-7814"</f>
      </c>
      <c r="G17" s="0" t="s">
        <v>74</v>
      </c>
      <c r="H17" s="0" t="inlineStr">
        <is>
          <t/>
        </is>
      </c>
      <c r="I17" s="0"/>
      <c r="J17" s="0" t="str">
        <f>""</f>
      </c>
      <c r="K17" s="0" t="inlineStr">
        <is>
          <t/>
        </is>
      </c>
      <c r="L17" s="0" t="s">
        <v>75</v>
      </c>
    </row>
    <row r="18">
      <c r="A18" s="0" t="s">
        <v>12</v>
      </c>
      <c r="B18" s="0" t="s">
        <v>76</v>
      </c>
      <c r="C18" s="0" t="s">
        <v>77</v>
      </c>
      <c r="D18" s="0" t="s">
        <v>78</v>
      </c>
      <c r="E18" s="0" t="s">
        <v>37</v>
      </c>
      <c r="F18" s="0" t="str">
        <f>"(206) 623-0340"</f>
      </c>
      <c r="G18" s="0" t="s">
        <v>79</v>
      </c>
      <c r="H18" s="0" t="s">
        <v>80</v>
      </c>
      <c r="I18" s="0" t="s">
        <v>69</v>
      </c>
      <c r="J18" s="0" t="str">
        <f>"98101"</f>
      </c>
      <c r="K18" s="0" t="inlineStr">
        <is>
          <t/>
        </is>
      </c>
      <c r="L18" s="0" t="inlineStr">
        <is>
          <t/>
        </is>
      </c>
    </row>
    <row r="19">
      <c r="A19" s="0" t="s">
        <v>12</v>
      </c>
      <c r="B19" s="0" t="s">
        <v>81</v>
      </c>
      <c r="C19" s="0"/>
      <c r="D19" s="0"/>
      <c r="E19" s="0" t="s">
        <v>37</v>
      </c>
      <c r="F19" s="0" t="str">
        <f>"(509) 990-2884"</f>
      </c>
      <c r="G19" s="0" t="s">
        <v>82</v>
      </c>
      <c r="H19" s="0" t="s">
        <v>83</v>
      </c>
      <c r="I19" s="0" t="s">
        <v>30</v>
      </c>
      <c r="J19" s="0" t="str">
        <f>"99216"</f>
      </c>
      <c r="K19" s="0" t="inlineStr">
        <is>
          <t/>
        </is>
      </c>
      <c r="L19" s="0" t="s">
        <v>84</v>
      </c>
    </row>
    <row r="20">
      <c r="A20" s="0" t="s">
        <v>70</v>
      </c>
      <c r="B20" s="0" t="s">
        <v>85</v>
      </c>
      <c r="C20" s="0" t="s">
        <v>86</v>
      </c>
      <c r="D20" s="0" t="s">
        <v>87</v>
      </c>
      <c r="E20" s="0" t="s">
        <v>37</v>
      </c>
      <c r="F20" s="0" t="str">
        <f>"(509) 532-3176"</f>
      </c>
      <c r="G20" s="0" t="s">
        <v>88</v>
      </c>
      <c r="H20" s="0" t="inlineStr">
        <is>
          <t/>
        </is>
      </c>
      <c r="I20" s="0"/>
      <c r="J20" s="0" t="str">
        <f>""</f>
      </c>
      <c r="K20" s="0" t="inlineStr">
        <is>
          <t/>
        </is>
      </c>
      <c r="L20" s="0" t="s">
        <v>89</v>
      </c>
    </row>
    <row r="21">
      <c r="A21" s="0" t="s">
        <v>12</v>
      </c>
      <c r="B21" s="0" t="s">
        <v>90</v>
      </c>
      <c r="C21" s="0" t="s">
        <v>91</v>
      </c>
      <c r="D21" s="0" t="s">
        <v>92</v>
      </c>
      <c r="E21" s="0" t="s">
        <v>93</v>
      </c>
      <c r="F21" s="0" t="str">
        <f>"(425) 640-1192"</f>
      </c>
      <c r="G21" s="0" t="s">
        <v>94</v>
      </c>
      <c r="H21" s="0" t="s">
        <v>95</v>
      </c>
      <c r="I21" s="0" t="s">
        <v>96</v>
      </c>
      <c r="J21" s="0" t="str">
        <f>"98036 "</f>
      </c>
      <c r="K21" s="0" t="inlineStr">
        <is>
          <t/>
        </is>
      </c>
      <c r="L21" s="0" t="inlineStr">
        <is>
          <t/>
        </is>
      </c>
    </row>
    <row r="22">
      <c r="A22" s="0" t="s">
        <v>12</v>
      </c>
      <c r="B22" s="0" t="s">
        <v>97</v>
      </c>
      <c r="C22" s="0"/>
      <c r="D22" s="0"/>
      <c r="E22" s="0" t="s">
        <v>14</v>
      </c>
      <c r="F22" s="0" t="str">
        <f>"(509) 714-7251"</f>
      </c>
      <c r="G22" s="0"/>
      <c r="H22" s="0" t="s">
        <v>98</v>
      </c>
      <c r="I22" s="0" t="s">
        <v>16</v>
      </c>
      <c r="J22" s="0" t="str">
        <f>"99207"</f>
      </c>
      <c r="K22" s="0" t="inlineStr">
        <is>
          <t/>
        </is>
      </c>
      <c r="L22" s="0" t="s">
        <v>17</v>
      </c>
    </row>
    <row r="23">
      <c r="A23" s="0" t="s">
        <v>12</v>
      </c>
      <c r="B23" s="0" t="s">
        <v>99</v>
      </c>
      <c r="C23" s="0"/>
      <c r="D23" s="0"/>
      <c r="E23" s="0" t="s">
        <v>14</v>
      </c>
      <c r="F23" s="0" t="str">
        <f>"(509) 926-4018"</f>
      </c>
      <c r="G23" s="0"/>
      <c r="H23" s="0" t="s">
        <v>100</v>
      </c>
      <c r="I23" s="0" t="s">
        <v>30</v>
      </c>
      <c r="J23" s="0" t="str">
        <f>"99216"</f>
      </c>
      <c r="K23" s="0" t="inlineStr">
        <is>
          <t/>
        </is>
      </c>
      <c r="L23" s="0" t="s">
        <v>17</v>
      </c>
    </row>
    <row r="24">
      <c r="A24" s="0" t="s">
        <v>12</v>
      </c>
      <c r="B24" s="0" t="s">
        <v>101</v>
      </c>
      <c r="C24" s="0" t="s">
        <v>102</v>
      </c>
      <c r="D24" s="0" t="s">
        <v>103</v>
      </c>
      <c r="E24" s="0" t="s">
        <v>37</v>
      </c>
      <c r="F24" s="0" t="str">
        <f>"(206) 787-1582"</f>
      </c>
      <c r="G24" s="0" t="s">
        <v>104</v>
      </c>
      <c r="H24" s="0" t="s">
        <v>105</v>
      </c>
      <c r="I24" s="0" t="s">
        <v>69</v>
      </c>
      <c r="J24" s="0" t="str">
        <f>"98101"</f>
      </c>
      <c r="K24" s="0" t="inlineStr">
        <is>
          <t/>
        </is>
      </c>
      <c r="L24" s="0" t="inlineStr">
        <is>
          <t/>
        </is>
      </c>
    </row>
    <row r="25">
      <c r="A25" s="0" t="s">
        <v>12</v>
      </c>
      <c r="B25" s="0" t="s">
        <v>106</v>
      </c>
      <c r="C25" s="0" t="s">
        <v>107</v>
      </c>
      <c r="D25" s="0" t="s">
        <v>108</v>
      </c>
      <c r="E25" s="0" t="s">
        <v>93</v>
      </c>
      <c r="F25" s="0" t="str">
        <f>"(206) 729-2480"</f>
      </c>
      <c r="G25" s="0" t="s">
        <v>109</v>
      </c>
      <c r="H25" s="0" t="s">
        <v>110</v>
      </c>
      <c r="I25" s="0" t="s">
        <v>69</v>
      </c>
      <c r="J25" s="0" t="str">
        <f>"98134"</f>
      </c>
      <c r="K25" s="0" t="inlineStr">
        <is>
          <t/>
        </is>
      </c>
      <c r="L25" s="0" t="inlineStr">
        <is>
          <t/>
        </is>
      </c>
    </row>
    <row r="26">
      <c r="A26" s="0" t="s">
        <v>70</v>
      </c>
      <c r="B26" s="0" t="s">
        <v>71</v>
      </c>
      <c r="C26" s="0" t="s">
        <v>111</v>
      </c>
      <c r="D26" s="0" t="s">
        <v>112</v>
      </c>
      <c r="E26" s="0" t="s">
        <v>37</v>
      </c>
      <c r="F26" s="0" t="str">
        <f>"(509) 732-3208"</f>
      </c>
      <c r="G26" s="0" t="s">
        <v>113</v>
      </c>
      <c r="H26" s="0" t="inlineStr">
        <is>
          <t/>
        </is>
      </c>
      <c r="I26" s="0"/>
      <c r="J26" s="0" t="str">
        <f>""</f>
      </c>
      <c r="K26" s="0" t="inlineStr">
        <is>
          <t/>
        </is>
      </c>
      <c r="L26" s="0"/>
    </row>
    <row r="27">
      <c r="A27" s="0" t="s">
        <v>70</v>
      </c>
      <c r="B27" s="0" t="s">
        <v>114</v>
      </c>
      <c r="C27" s="0" t="s">
        <v>115</v>
      </c>
      <c r="D27" s="0" t="s">
        <v>116</v>
      </c>
      <c r="E27" s="0" t="inlineStr">
        <is>
          <t/>
        </is>
      </c>
      <c r="F27" s="0" t="str">
        <f>"(509) 444-5358"</f>
      </c>
      <c r="G27" s="0" t="s">
        <v>117</v>
      </c>
      <c r="H27" s="0" t="inlineStr">
        <is>
          <t/>
        </is>
      </c>
      <c r="I27" s="0"/>
      <c r="J27" s="0" t="str">
        <f>""</f>
      </c>
      <c r="K27" s="0" t="inlineStr">
        <is>
          <t/>
        </is>
      </c>
      <c r="L27" s="0" t="inlineStr">
        <is>
          <t/>
        </is>
      </c>
    </row>
    <row r="28">
      <c r="A28" s="0" t="s">
        <v>70</v>
      </c>
      <c r="B28" s="0" t="s">
        <v>118</v>
      </c>
      <c r="C28" s="0" t="s">
        <v>119</v>
      </c>
      <c r="D28" s="0" t="s">
        <v>21</v>
      </c>
      <c r="E28" s="0" t="inlineStr">
        <is>
          <t/>
        </is>
      </c>
      <c r="F28" s="0" t="str">
        <f>""</f>
      </c>
      <c r="G28" s="0"/>
      <c r="H28" s="0" t="inlineStr">
        <is>
          <t/>
        </is>
      </c>
      <c r="I28" s="0"/>
      <c r="J28" s="0" t="str">
        <f>""</f>
      </c>
      <c r="K28" s="0" t="inlineStr">
        <is>
          <t/>
        </is>
      </c>
      <c r="L28" s="0"/>
    </row>
    <row r="29">
      <c r="A29" s="0" t="s">
        <v>12</v>
      </c>
      <c r="B29" s="0" t="s">
        <v>120</v>
      </c>
      <c r="C29" s="0" t="s">
        <v>121</v>
      </c>
      <c r="D29" s="0" t="s">
        <v>122</v>
      </c>
      <c r="E29" s="0" t="s">
        <v>14</v>
      </c>
      <c r="F29" s="0" t="str">
        <f>"(509) 294-3892"</f>
      </c>
      <c r="G29" s="0" t="s">
        <v>123</v>
      </c>
      <c r="H29" s="0" t="s">
        <v>124</v>
      </c>
      <c r="I29" s="0" t="s">
        <v>16</v>
      </c>
      <c r="J29" s="0" t="str">
        <f>"99209"</f>
      </c>
      <c r="K29" s="0" t="inlineStr">
        <is>
          <t/>
        </is>
      </c>
      <c r="L29" s="0" t="s">
        <v>125</v>
      </c>
    </row>
    <row r="30">
      <c r="A30" s="0" t="s">
        <v>12</v>
      </c>
      <c r="B30" s="0" t="s">
        <v>126</v>
      </c>
      <c r="C30" s="0"/>
      <c r="D30" s="0"/>
      <c r="E30" s="0" t="s">
        <v>14</v>
      </c>
      <c r="F30" s="0" t="str">
        <f>"(509) 228-9224"</f>
      </c>
      <c r="G30" s="0"/>
      <c r="H30" s="0" t="s">
        <v>127</v>
      </c>
      <c r="I30" s="0" t="s">
        <v>30</v>
      </c>
      <c r="J30" s="0" t="str">
        <f>"99206"</f>
      </c>
      <c r="K30" s="0" t="inlineStr">
        <is>
          <t/>
        </is>
      </c>
      <c r="L30" s="0" t="s">
        <v>17</v>
      </c>
    </row>
    <row r="31">
      <c r="A31" s="0" t="s">
        <v>12</v>
      </c>
      <c r="B31" s="0" t="s">
        <v>128</v>
      </c>
      <c r="C31" s="0" t="s">
        <v>129</v>
      </c>
      <c r="D31" s="0" t="s">
        <v>130</v>
      </c>
      <c r="E31" s="0" t="s">
        <v>93</v>
      </c>
      <c r="F31" s="0" t="str">
        <f>"(206) 631-3171"</f>
      </c>
      <c r="G31" s="0" t="s">
        <v>131</v>
      </c>
      <c r="H31" s="0" t="s">
        <v>132</v>
      </c>
      <c r="I31" s="0" t="s">
        <v>133</v>
      </c>
      <c r="J31" s="0" t="str">
        <f>"98166"</f>
      </c>
      <c r="K31" s="0" t="inlineStr">
        <is>
          <t/>
        </is>
      </c>
      <c r="L31" s="0" t="inlineStr">
        <is>
          <t/>
        </is>
      </c>
    </row>
    <row r="32">
      <c r="A32" s="0" t="s">
        <v>12</v>
      </c>
      <c r="B32" s="0" t="s">
        <v>134</v>
      </c>
      <c r="C32" s="0" t="s">
        <v>135</v>
      </c>
      <c r="D32" s="0" t="s">
        <v>136</v>
      </c>
      <c r="E32" s="0" t="s">
        <v>14</v>
      </c>
      <c r="F32" s="0" t="str">
        <f>"(253) 301-0508"</f>
      </c>
      <c r="G32" s="0" t="s">
        <v>137</v>
      </c>
      <c r="H32" s="0" t="s">
        <v>138</v>
      </c>
      <c r="I32" s="0" t="s">
        <v>139</v>
      </c>
      <c r="J32" s="0" t="str">
        <f>"98402"</f>
      </c>
      <c r="K32" s="0" t="inlineStr">
        <is>
          <t/>
        </is>
      </c>
      <c r="L32" s="0" t="inlineStr">
        <is>
          <t/>
        </is>
      </c>
    </row>
    <row r="33">
      <c r="A33" s="0" t="s">
        <v>70</v>
      </c>
      <c r="B33" s="0" t="s">
        <v>85</v>
      </c>
      <c r="C33" s="0" t="s">
        <v>140</v>
      </c>
      <c r="D33" s="0" t="s">
        <v>141</v>
      </c>
      <c r="E33" s="0" t="s">
        <v>37</v>
      </c>
      <c r="F33" s="0" t="str">
        <f>"(509) 532-3153"</f>
      </c>
      <c r="G33" s="0" t="s">
        <v>142</v>
      </c>
      <c r="H33" s="0" t="inlineStr">
        <is>
          <t/>
        </is>
      </c>
      <c r="I33" s="0"/>
      <c r="J33" s="0" t="str">
        <f>""</f>
      </c>
      <c r="K33" s="0" t="inlineStr">
        <is>
          <t/>
        </is>
      </c>
      <c r="L33" s="0" t="s">
        <v>143</v>
      </c>
    </row>
    <row r="34">
      <c r="A34" s="0" t="s">
        <v>12</v>
      </c>
      <c r="B34" s="0" t="s">
        <v>144</v>
      </c>
      <c r="C34" s="0" t="s">
        <v>145</v>
      </c>
      <c r="D34" s="0" t="s">
        <v>146</v>
      </c>
      <c r="E34" s="0" t="s">
        <v>147</v>
      </c>
      <c r="F34" s="0" t="str">
        <f>"(206) 786-9044"</f>
      </c>
      <c r="G34" s="0" t="s">
        <v>148</v>
      </c>
      <c r="H34" s="0" t="inlineStr">
        <is>
          <t/>
        </is>
      </c>
      <c r="I34" s="0"/>
      <c r="J34" s="0" t="str">
        <f>""</f>
      </c>
      <c r="K34" s="0" t="inlineStr">
        <is>
          <t/>
        </is>
      </c>
      <c r="L34" s="0" t="inlineStr">
        <is>
          <t/>
        </is>
      </c>
    </row>
    <row r="35">
      <c r="A35" s="0" t="s">
        <v>70</v>
      </c>
      <c r="B35" s="0" t="inlineStr">
        <is>
          <t/>
        </is>
      </c>
      <c r="C35" s="0" t="s">
        <v>149</v>
      </c>
      <c r="D35" s="0" t="s">
        <v>150</v>
      </c>
      <c r="E35" s="0" t="s">
        <v>37</v>
      </c>
      <c r="F35" s="0" t="str">
        <f>""</f>
      </c>
      <c r="G35" s="0"/>
      <c r="H35" s="0" t="inlineStr">
        <is>
          <t/>
        </is>
      </c>
      <c r="I35" s="0"/>
      <c r="J35" s="0" t="str">
        <f>""</f>
      </c>
      <c r="K35" s="0" t="s">
        <v>151</v>
      </c>
      <c r="L35" s="0" t="s">
        <v>152</v>
      </c>
    </row>
    <row r="36">
      <c r="A36" s="0" t="s">
        <v>12</v>
      </c>
      <c r="B36" s="0" t="s">
        <v>153</v>
      </c>
      <c r="C36" s="0" t="s">
        <v>154</v>
      </c>
      <c r="D36" s="0" t="s">
        <v>155</v>
      </c>
      <c r="E36" s="0" t="inlineStr">
        <is>
          <t/>
        </is>
      </c>
      <c r="F36" s="0" t="str">
        <f>"(206) 849-7859"</f>
      </c>
      <c r="G36" s="0" t="s">
        <v>156</v>
      </c>
      <c r="H36" s="0" t="s">
        <v>157</v>
      </c>
      <c r="I36" s="0" t="s">
        <v>69</v>
      </c>
      <c r="J36" s="0" t="str">
        <f>"98122"</f>
      </c>
      <c r="K36" s="0" t="inlineStr">
        <is>
          <t/>
        </is>
      </c>
      <c r="L36" s="0" t="s">
        <v>158</v>
      </c>
    </row>
    <row r="37">
      <c r="A37" s="0" t="s">
        <v>12</v>
      </c>
      <c r="B37" s="0" t="s">
        <v>159</v>
      </c>
      <c r="C37" s="0" t="s">
        <v>160</v>
      </c>
      <c r="D37" s="0" t="s">
        <v>161</v>
      </c>
      <c r="E37" s="0" t="s">
        <v>37</v>
      </c>
      <c r="F37" s="0" t="str">
        <f>"(206) 324-3932"</f>
      </c>
      <c r="G37" s="0" t="s">
        <v>162</v>
      </c>
      <c r="H37" s="0" t="s">
        <v>163</v>
      </c>
      <c r="I37" s="0" t="s">
        <v>69</v>
      </c>
      <c r="J37" s="0" t="str">
        <f>"98144"</f>
      </c>
      <c r="K37" s="0" t="inlineStr">
        <is>
          <t/>
        </is>
      </c>
      <c r="L37" s="0" t="inlineStr">
        <is>
          <t/>
        </is>
      </c>
    </row>
    <row r="38">
      <c r="A38" s="0" t="s">
        <v>12</v>
      </c>
      <c r="B38" s="0" t="s">
        <v>164</v>
      </c>
      <c r="C38" s="0" t="s">
        <v>160</v>
      </c>
      <c r="D38" s="0" t="s">
        <v>161</v>
      </c>
      <c r="E38" s="0" t="s">
        <v>37</v>
      </c>
      <c r="F38" s="0" t="str">
        <f>"(206) 324-3932"</f>
      </c>
      <c r="G38" s="0" t="s">
        <v>165</v>
      </c>
      <c r="H38" s="0" t="s">
        <v>166</v>
      </c>
      <c r="I38" s="0" t="s">
        <v>69</v>
      </c>
      <c r="J38" s="0" t="str">
        <f>"98144"</f>
      </c>
      <c r="K38" s="0" t="inlineStr">
        <is>
          <t/>
        </is>
      </c>
      <c r="L38" s="0" t="inlineStr">
        <is>
          <t/>
        </is>
      </c>
    </row>
    <row r="39">
      <c r="A39" s="0" t="s">
        <v>12</v>
      </c>
      <c r="B39" s="0" t="s">
        <v>167</v>
      </c>
      <c r="C39" s="0" t="inlineStr">
        <is>
          <t/>
        </is>
      </c>
      <c r="D39" s="0" t="inlineStr">
        <is>
          <t/>
        </is>
      </c>
      <c r="E39" s="0" t="s">
        <v>14</v>
      </c>
      <c r="F39" s="0" t="str">
        <f>"(760) 907-9068"</f>
      </c>
      <c r="G39" s="0" t="s">
        <v>168</v>
      </c>
      <c r="H39" s="0" t="s">
        <v>169</v>
      </c>
      <c r="I39" s="0" t="s">
        <v>69</v>
      </c>
      <c r="J39" s="0" t="str">
        <f>"98109"</f>
      </c>
      <c r="K39" s="0" t="inlineStr">
        <is>
          <t/>
        </is>
      </c>
      <c r="L39" s="0" t="inlineStr">
        <is>
          <t/>
        </is>
      </c>
    </row>
    <row r="40">
      <c r="A40" s="0" t="s">
        <v>12</v>
      </c>
      <c r="B40" s="0" t="s">
        <v>170</v>
      </c>
      <c r="C40" s="0" t="s">
        <v>171</v>
      </c>
      <c r="D40" s="0" t="s">
        <v>172</v>
      </c>
      <c r="E40" s="0" t="s">
        <v>173</v>
      </c>
      <c r="F40" s="0" t="str">
        <f>"(206) 477-5191"</f>
      </c>
      <c r="G40" s="0" t="s">
        <v>174</v>
      </c>
      <c r="H40" s="0" t="s">
        <v>175</v>
      </c>
      <c r="I40" s="0" t="s">
        <v>69</v>
      </c>
      <c r="J40" s="0" t="str">
        <f>"98121"</f>
      </c>
      <c r="K40" s="0" t="inlineStr">
        <is>
          <t/>
        </is>
      </c>
      <c r="L40" s="0" t="inlineStr">
        <is>
          <t/>
        </is>
      </c>
    </row>
    <row r="41">
      <c r="A41" s="0" t="s">
        <v>12</v>
      </c>
      <c r="B41" s="0" t="s">
        <v>176</v>
      </c>
      <c r="C41" s="0" t="s">
        <v>177</v>
      </c>
      <c r="D41" s="0" t="s">
        <v>178</v>
      </c>
      <c r="E41" s="0" t="inlineStr">
        <is>
          <t/>
        </is>
      </c>
      <c r="F41" s="0" t="str">
        <f>"(206) 477-1200"</f>
      </c>
      <c r="G41" s="0" t="s">
        <v>179</v>
      </c>
      <c r="H41" s="0" t="s">
        <v>180</v>
      </c>
      <c r="I41" s="0" t="s">
        <v>181</v>
      </c>
      <c r="J41" s="0" t="str">
        <f>"98104"</f>
      </c>
      <c r="K41" s="0" t="inlineStr">
        <is>
          <t/>
        </is>
      </c>
      <c r="L41" s="0" t="inlineStr">
        <is>
          <t/>
        </is>
      </c>
    </row>
    <row r="42">
      <c r="A42" s="0" t="s">
        <v>12</v>
      </c>
      <c r="B42" s="0" t="s">
        <v>182</v>
      </c>
      <c r="C42" s="0" t="s">
        <v>183</v>
      </c>
      <c r="D42" s="0" t="s">
        <v>184</v>
      </c>
      <c r="E42" s="0" t="s">
        <v>22</v>
      </c>
      <c r="F42" s="0" t="str">
        <f>""</f>
      </c>
      <c r="G42" s="0"/>
      <c r="H42" s="0" t="inlineStr">
        <is>
          <t/>
        </is>
      </c>
      <c r="I42" s="0"/>
      <c r="J42" s="0" t="str">
        <f>""</f>
      </c>
      <c r="K42" s="0" t="inlineStr">
        <is>
          <t/>
        </is>
      </c>
      <c r="L42" s="0"/>
    </row>
    <row r="43">
      <c r="A43" s="0" t="s">
        <v>70</v>
      </c>
      <c r="B43" s="0" t="s">
        <v>71</v>
      </c>
      <c r="C43" s="0" t="s">
        <v>185</v>
      </c>
      <c r="D43" s="0" t="s">
        <v>186</v>
      </c>
      <c r="E43" s="0" t="s">
        <v>37</v>
      </c>
      <c r="F43" s="0" t="str">
        <f>"(509) 340-7806"</f>
      </c>
      <c r="G43" s="0" t="s">
        <v>187</v>
      </c>
      <c r="H43" s="0" t="inlineStr">
        <is>
          <t/>
        </is>
      </c>
      <c r="I43" s="0"/>
      <c r="J43" s="0" t="str">
        <f>""</f>
      </c>
      <c r="K43" s="0" t="inlineStr">
        <is>
          <t/>
        </is>
      </c>
      <c r="L43" s="0" t="s">
        <v>75</v>
      </c>
    </row>
    <row r="44">
      <c r="A44" s="0" t="s">
        <v>12</v>
      </c>
      <c r="B44" s="0" t="s">
        <v>188</v>
      </c>
      <c r="C44" s="0" t="s">
        <v>189</v>
      </c>
      <c r="D44" s="0" t="s">
        <v>190</v>
      </c>
      <c r="E44" s="0" t="s">
        <v>14</v>
      </c>
      <c r="F44" s="0" t="str">
        <f>"(253) 617-1405"</f>
      </c>
      <c r="G44" s="0" t="s">
        <v>191</v>
      </c>
      <c r="H44" s="0" t="s">
        <v>192</v>
      </c>
      <c r="I44" s="0" t="s">
        <v>139</v>
      </c>
      <c r="J44" s="0" t="str">
        <f>"98405"</f>
      </c>
      <c r="K44" s="0" t="inlineStr">
        <is>
          <t/>
        </is>
      </c>
      <c r="L44" s="0" t="inlineStr">
        <is>
          <t/>
        </is>
      </c>
    </row>
    <row r="45">
      <c r="A45" s="0" t="s">
        <v>12</v>
      </c>
      <c r="B45" s="0" t="s">
        <v>193</v>
      </c>
      <c r="C45" s="0" t="s">
        <v>194</v>
      </c>
      <c r="D45" s="0" t="s">
        <v>195</v>
      </c>
      <c r="E45" s="0" t="s">
        <v>196</v>
      </c>
      <c r="F45" s="0" t="str">
        <f>"(425) 344-1239"</f>
      </c>
      <c r="G45" s="0" t="s">
        <v>197</v>
      </c>
      <c r="H45" s="0" t="s">
        <v>198</v>
      </c>
      <c r="I45" s="0" t="s">
        <v>199</v>
      </c>
      <c r="J45" s="0" t="str">
        <f>"98206"</f>
      </c>
      <c r="K45" s="0" t="inlineStr">
        <is>
          <t/>
        </is>
      </c>
      <c r="L45" s="0" t="inlineStr">
        <is>
          <t/>
        </is>
      </c>
    </row>
    <row r="46">
      <c r="A46" s="0" t="s">
        <v>12</v>
      </c>
      <c r="B46" s="0" t="s">
        <v>200</v>
      </c>
      <c r="C46" s="0" t="s">
        <v>201</v>
      </c>
      <c r="D46" s="0" t="s">
        <v>202</v>
      </c>
      <c r="E46" s="0" t="s">
        <v>66</v>
      </c>
      <c r="F46" s="0" t="str">
        <f>"(206) 283-8099"</f>
      </c>
      <c r="G46" s="0" t="s">
        <v>203</v>
      </c>
      <c r="H46" s="0" t="s">
        <v>204</v>
      </c>
      <c r="I46" s="0" t="s">
        <v>69</v>
      </c>
      <c r="J46" s="0" t="str">
        <f>"98103"</f>
      </c>
      <c r="K46" s="0" t="inlineStr">
        <is>
          <t/>
        </is>
      </c>
      <c r="L46" s="0" t="inlineStr">
        <is>
          <t/>
        </is>
      </c>
    </row>
    <row r="47">
      <c r="A47" s="0" t="s">
        <v>12</v>
      </c>
      <c r="B47" s="0" t="s">
        <v>205</v>
      </c>
      <c r="C47" s="0" t="s">
        <v>206</v>
      </c>
      <c r="D47" s="0" t="s">
        <v>207</v>
      </c>
      <c r="E47" s="0" t="inlineStr">
        <is>
          <t/>
        </is>
      </c>
      <c r="F47" s="0" t="str">
        <f>"(360) 734-5121"</f>
      </c>
      <c r="G47" s="0" t="s">
        <v>208</v>
      </c>
      <c r="H47" s="0" t="s">
        <v>209</v>
      </c>
      <c r="I47" s="0" t="s">
        <v>210</v>
      </c>
      <c r="J47" s="0" t="str">
        <f>"98225"</f>
      </c>
      <c r="K47" s="0" t="inlineStr">
        <is>
          <t/>
        </is>
      </c>
      <c r="L47" s="0" t="inlineStr">
        <is>
          <t/>
        </is>
      </c>
    </row>
    <row r="48">
      <c r="A48" s="0" t="s">
        <v>12</v>
      </c>
      <c r="B48" s="0" t="s">
        <v>211</v>
      </c>
      <c r="C48" s="0" t="s">
        <v>212</v>
      </c>
      <c r="D48" s="0" t="s">
        <v>213</v>
      </c>
      <c r="E48" s="0" t="s">
        <v>37</v>
      </c>
      <c r="F48" s="0" t="str">
        <f>"253-661-7805 x247"</f>
      </c>
      <c r="G48" s="0" t="s">
        <v>214</v>
      </c>
      <c r="H48" s="0" t="s">
        <v>215</v>
      </c>
      <c r="I48" s="0" t="s">
        <v>24</v>
      </c>
      <c r="J48" s="0" t="str">
        <f>"98002"</f>
      </c>
      <c r="K48" s="0" t="inlineStr">
        <is>
          <t/>
        </is>
      </c>
      <c r="L48" s="0" t="inlineStr">
        <is>
          <t/>
        </is>
      </c>
    </row>
    <row r="49">
      <c r="A49" s="0" t="s">
        <v>12</v>
      </c>
      <c r="B49" s="0" t="s">
        <v>216</v>
      </c>
      <c r="C49" s="0" t="s">
        <v>217</v>
      </c>
      <c r="D49" s="0" t="s">
        <v>218</v>
      </c>
      <c r="E49" s="0" t="s">
        <v>37</v>
      </c>
      <c r="F49" s="0" t="str">
        <f>"(206) 947-5362"</f>
      </c>
      <c r="G49" s="0" t="s">
        <v>219</v>
      </c>
      <c r="H49" s="0" t="s">
        <v>220</v>
      </c>
      <c r="I49" s="0" t="s">
        <v>69</v>
      </c>
      <c r="J49" s="0" t="str">
        <f>"98115"</f>
      </c>
      <c r="K49" s="0" t="inlineStr">
        <is>
          <t/>
        </is>
      </c>
      <c r="L49" s="0" t="inlineStr">
        <is>
          <t/>
        </is>
      </c>
    </row>
    <row r="50">
      <c r="A50" s="0" t="s">
        <v>70</v>
      </c>
      <c r="B50" s="0" t="inlineStr">
        <is>
          <t/>
        </is>
      </c>
      <c r="C50" s="0" t="s">
        <v>107</v>
      </c>
      <c r="D50" s="0" t="s">
        <v>221</v>
      </c>
      <c r="E50" s="0" t="inlineStr">
        <is>
          <t/>
        </is>
      </c>
      <c r="F50" s="0" t="str">
        <f>""</f>
      </c>
      <c r="G50" s="0"/>
      <c r="H50" s="0" t="inlineStr">
        <is>
          <t/>
        </is>
      </c>
      <c r="I50" s="0"/>
      <c r="J50" s="0" t="str">
        <f>""</f>
      </c>
      <c r="K50" s="0" t="inlineStr">
        <is>
          <t/>
        </is>
      </c>
      <c r="L50" s="0" t="inlineStr">
        <is>
          <t/>
        </is>
      </c>
    </row>
    <row r="51">
      <c r="A51" s="0" t="s">
        <v>12</v>
      </c>
      <c r="B51" s="0" t="s">
        <v>222</v>
      </c>
      <c r="C51" s="0" t="s">
        <v>223</v>
      </c>
      <c r="D51" s="0" t="s">
        <v>224</v>
      </c>
      <c r="E51" s="0" t="s">
        <v>147</v>
      </c>
      <c r="F51" s="0" t="str">
        <f>"(206) 783-8561"</f>
      </c>
      <c r="G51" s="0" t="s">
        <v>225</v>
      </c>
      <c r="H51" s="0" t="s">
        <v>226</v>
      </c>
      <c r="I51" s="0" t="s">
        <v>69</v>
      </c>
      <c r="J51" s="0" t="str">
        <f>"98107"</f>
      </c>
      <c r="K51" s="0" t="inlineStr">
        <is>
          <t/>
        </is>
      </c>
      <c r="L51" s="0" t="inlineStr">
        <is>
          <t/>
        </is>
      </c>
    </row>
    <row r="52">
      <c r="A52" s="0" t="s">
        <v>70</v>
      </c>
      <c r="B52" s="0" t="s">
        <v>227</v>
      </c>
      <c r="C52" s="0" t="s">
        <v>145</v>
      </c>
      <c r="D52" s="0" t="s">
        <v>228</v>
      </c>
      <c r="E52" s="0" t="inlineStr">
        <is>
          <t/>
        </is>
      </c>
      <c r="F52" s="0" t="str">
        <f>"(206) 596-2208"</f>
      </c>
      <c r="G52" s="0" t="s">
        <v>229</v>
      </c>
      <c r="H52" s="0" t="s">
        <v>230</v>
      </c>
      <c r="I52" s="0" t="s">
        <v>231</v>
      </c>
      <c r="J52" s="0" t="str">
        <f>"98004"</f>
      </c>
      <c r="K52" s="0" t="inlineStr">
        <is>
          <t/>
        </is>
      </c>
      <c r="L52" s="0" t="inlineStr">
        <is>
          <t/>
        </is>
      </c>
    </row>
    <row r="53">
      <c r="A53" s="0" t="s">
        <v>12</v>
      </c>
      <c r="B53" s="0" t="s">
        <v>232</v>
      </c>
      <c r="C53" s="0" t="s">
        <v>233</v>
      </c>
      <c r="D53" s="0" t="s">
        <v>234</v>
      </c>
      <c r="E53" s="0" t="inlineStr">
        <is>
          <t/>
        </is>
      </c>
      <c r="F53" s="0" t="str">
        <f>"(509) 248-6726"</f>
      </c>
      <c r="G53" s="0" t="s">
        <v>235</v>
      </c>
      <c r="H53" s="0" t="s">
        <v>236</v>
      </c>
      <c r="I53" s="0" t="s">
        <v>237</v>
      </c>
      <c r="J53" s="0" t="str">
        <f>"98902 "</f>
      </c>
      <c r="K53" s="0" t="inlineStr">
        <is>
          <t/>
        </is>
      </c>
      <c r="L53" s="0" t="inlineStr">
        <is>
          <t/>
        </is>
      </c>
    </row>
    <row r="54">
      <c r="A54" s="0" t="s">
        <v>12</v>
      </c>
      <c r="B54" s="0" t="s">
        <v>238</v>
      </c>
      <c r="C54" s="0" t="s">
        <v>239</v>
      </c>
      <c r="D54" s="0" t="s">
        <v>240</v>
      </c>
      <c r="E54" s="0" t="s">
        <v>241</v>
      </c>
      <c r="F54" s="0" t="str">
        <f>"(206) 762-7737"</f>
      </c>
      <c r="G54" s="0"/>
      <c r="H54" s="0" t="s">
        <v>242</v>
      </c>
      <c r="I54" s="0" t="s">
        <v>69</v>
      </c>
      <c r="J54" s="0" t="str">
        <f>"98108"</f>
      </c>
      <c r="K54" s="0" t="inlineStr">
        <is>
          <t/>
        </is>
      </c>
      <c r="L54" s="0"/>
    </row>
    <row r="55">
      <c r="A55" s="0" t="s">
        <v>12</v>
      </c>
      <c r="B55" s="0" t="s">
        <v>243</v>
      </c>
      <c r="C55" s="0" t="s">
        <v>244</v>
      </c>
      <c r="D55" s="0" t="s">
        <v>245</v>
      </c>
      <c r="E55" s="0" t="inlineStr">
        <is>
          <t/>
        </is>
      </c>
      <c r="F55" s="0" t="str">
        <f>"(360) 297-6301"</f>
      </c>
      <c r="G55" s="0" t="s">
        <v>246</v>
      </c>
      <c r="H55" s="0" t="s">
        <v>247</v>
      </c>
      <c r="I55" s="0" t="s">
        <v>248</v>
      </c>
      <c r="J55" s="0" t="str">
        <f>"98346"</f>
      </c>
      <c r="K55" s="0" t="inlineStr">
        <is>
          <t/>
        </is>
      </c>
      <c r="L55" s="0" t="s">
        <v>249</v>
      </c>
    </row>
    <row r="56">
      <c r="A56" s="0" t="s">
        <v>12</v>
      </c>
      <c r="B56" s="0" t="s">
        <v>250</v>
      </c>
      <c r="C56" s="0" t="s">
        <v>251</v>
      </c>
      <c r="D56" s="0" t="s">
        <v>252</v>
      </c>
      <c r="E56" s="0" t="s">
        <v>93</v>
      </c>
      <c r="F56" s="0" t="str">
        <f>"(206) 524-3333"</f>
      </c>
      <c r="G56" s="0" t="s">
        <v>253</v>
      </c>
      <c r="H56" s="0" t="s">
        <v>254</v>
      </c>
      <c r="I56" s="0" t="s">
        <v>69</v>
      </c>
      <c r="J56" s="0" t="str">
        <f>"98104-1606"</f>
      </c>
      <c r="K56" s="0" t="inlineStr">
        <is>
          <t/>
        </is>
      </c>
      <c r="L56" s="0" t="inlineStr">
        <is>
          <t/>
        </is>
      </c>
    </row>
    <row r="57">
      <c r="A57" s="0" t="s">
        <v>12</v>
      </c>
      <c r="B57" s="0" t="s">
        <v>255</v>
      </c>
      <c r="C57" s="0" t="s">
        <v>256</v>
      </c>
      <c r="D57" s="0" t="s">
        <v>257</v>
      </c>
      <c r="E57" s="0" t="s">
        <v>37</v>
      </c>
      <c r="F57" s="0" t="str">
        <f>"(509) 960-6099"</f>
      </c>
      <c r="G57" s="0" t="s">
        <v>258</v>
      </c>
      <c r="H57" s="0" t="inlineStr">
        <is>
          <t/>
        </is>
      </c>
      <c r="I57" s="0"/>
      <c r="J57" s="0" t="str">
        <f>""</f>
      </c>
      <c r="K57" s="0" t="inlineStr">
        <is>
          <t/>
        </is>
      </c>
      <c r="L57" s="0"/>
    </row>
    <row r="58">
      <c r="A58" s="0" t="s">
        <v>12</v>
      </c>
      <c r="B58" s="0" t="s">
        <v>259</v>
      </c>
      <c r="C58" s="0" t="s">
        <v>260</v>
      </c>
      <c r="D58" s="0" t="s">
        <v>261</v>
      </c>
      <c r="E58" s="0" t="s">
        <v>93</v>
      </c>
      <c r="F58" s="0" t="str">
        <f>"(206) 734-5425"</f>
      </c>
      <c r="G58" s="0" t="s">
        <v>262</v>
      </c>
      <c r="H58" s="0" t="s">
        <v>263</v>
      </c>
      <c r="I58" s="0" t="s">
        <v>69</v>
      </c>
      <c r="J58" s="0" t="str">
        <f>"98107"</f>
      </c>
      <c r="K58" s="0" t="inlineStr">
        <is>
          <t/>
        </is>
      </c>
      <c r="L58" s="0" t="inlineStr">
        <is>
          <t/>
        </is>
      </c>
    </row>
    <row r="59">
      <c r="A59" s="0" t="s">
        <v>12</v>
      </c>
      <c r="B59" s="0" t="s">
        <v>264</v>
      </c>
      <c r="C59" s="0" t="s">
        <v>265</v>
      </c>
      <c r="D59" s="0" t="s">
        <v>266</v>
      </c>
      <c r="E59" s="0" t="s">
        <v>14</v>
      </c>
      <c r="F59" s="0" t="str">
        <f>""</f>
      </c>
      <c r="G59" s="0"/>
      <c r="H59" s="0" t="inlineStr">
        <is>
          <t/>
        </is>
      </c>
      <c r="I59" s="0"/>
      <c r="J59" s="0" t="str">
        <f>""</f>
      </c>
      <c r="K59" s="0" t="inlineStr">
        <is>
          <t/>
        </is>
      </c>
      <c r="L59" s="0"/>
    </row>
    <row r="60">
      <c r="A60" s="0" t="s">
        <v>12</v>
      </c>
      <c r="B60" s="0" t="s">
        <v>267</v>
      </c>
      <c r="C60" s="0" t="s">
        <v>268</v>
      </c>
      <c r="D60" s="0" t="s">
        <v>269</v>
      </c>
      <c r="E60" s="0" t="s">
        <v>196</v>
      </c>
      <c r="F60" s="0" t="str">
        <f>""</f>
      </c>
      <c r="G60" s="0" t="s">
        <v>270</v>
      </c>
      <c r="H60" s="0" t="s">
        <v>271</v>
      </c>
      <c r="I60" s="0" t="s">
        <v>272</v>
      </c>
      <c r="J60" s="0" t="str">
        <f>"98368"</f>
      </c>
      <c r="K60" s="0" t="inlineStr">
        <is>
          <t/>
        </is>
      </c>
      <c r="L60" s="0" t="inlineStr">
        <is>
          <t/>
        </is>
      </c>
    </row>
    <row r="61">
      <c r="A61" s="0" t="s">
        <v>12</v>
      </c>
      <c r="B61" s="0" t="s">
        <v>273</v>
      </c>
      <c r="C61" s="0"/>
      <c r="D61" s="0"/>
      <c r="E61" s="0" t="s">
        <v>14</v>
      </c>
      <c r="F61" s="0" t="str">
        <f>"(509) 624-9784"</f>
      </c>
      <c r="G61" s="0"/>
      <c r="H61" s="0" t="s">
        <v>32</v>
      </c>
      <c r="I61" s="0" t="s">
        <v>16</v>
      </c>
      <c r="J61" s="0" t="str">
        <f>""</f>
      </c>
      <c r="K61" s="0" t="inlineStr">
        <is>
          <t/>
        </is>
      </c>
      <c r="L61" s="0" t="s">
        <v>17</v>
      </c>
    </row>
    <row r="62">
      <c r="A62" s="0" t="s">
        <v>12</v>
      </c>
      <c r="B62" s="0" t="s">
        <v>274</v>
      </c>
      <c r="C62" s="0" t="inlineStr">
        <is>
          <t/>
        </is>
      </c>
      <c r="D62" s="0" t="inlineStr">
        <is>
          <t/>
        </is>
      </c>
      <c r="E62" s="0" t="s">
        <v>275</v>
      </c>
      <c r="F62" s="0" t="str">
        <f>"(425) 271-5091"</f>
      </c>
      <c r="G62" s="0"/>
      <c r="H62" s="0" t="s">
        <v>276</v>
      </c>
      <c r="I62" s="0" t="s">
        <v>277</v>
      </c>
      <c r="J62" s="0" t="str">
        <f>"98057"</f>
      </c>
      <c r="K62" s="0" t="inlineStr">
        <is>
          <t/>
        </is>
      </c>
      <c r="L62" s="0" t="s">
        <v>278</v>
      </c>
    </row>
    <row r="63">
      <c r="A63" s="0" t="s">
        <v>12</v>
      </c>
      <c r="B63" s="0" t="s">
        <v>279</v>
      </c>
      <c r="C63" s="0" t="s">
        <v>280</v>
      </c>
      <c r="D63" s="0" t="s">
        <v>281</v>
      </c>
      <c r="E63" s="0" t="s">
        <v>93</v>
      </c>
      <c r="F63" s="0" t="str">
        <f>"425-235-2352  ext. 5733"</f>
      </c>
      <c r="G63" s="0" t="s">
        <v>282</v>
      </c>
      <c r="H63" s="0" t="s">
        <v>283</v>
      </c>
      <c r="I63" s="0" t="s">
        <v>277</v>
      </c>
      <c r="J63" s="0" t="str">
        <f>"98056"</f>
      </c>
      <c r="K63" s="0" t="inlineStr">
        <is>
          <t/>
        </is>
      </c>
      <c r="L63" s="0" t="inlineStr">
        <is>
          <t/>
        </is>
      </c>
    </row>
    <row r="64">
      <c r="A64" s="0" t="s">
        <v>12</v>
      </c>
      <c r="B64" s="0" t="s">
        <v>284</v>
      </c>
      <c r="C64" s="0"/>
      <c r="D64" s="0"/>
      <c r="E64" s="0" t="s">
        <v>14</v>
      </c>
      <c r="F64" s="0" t="str">
        <f>"(509) 534-2565"</f>
      </c>
      <c r="G64" s="0"/>
      <c r="H64" s="0" t="s">
        <v>285</v>
      </c>
      <c r="I64" s="0" t="s">
        <v>16</v>
      </c>
      <c r="J64" s="0" t="str">
        <f>"99207"</f>
      </c>
      <c r="K64" s="0" t="inlineStr">
        <is>
          <t/>
        </is>
      </c>
      <c r="L64" s="0" t="s">
        <v>17</v>
      </c>
    </row>
    <row r="65">
      <c r="A65" s="0" t="s">
        <v>70</v>
      </c>
      <c r="B65" s="0" t="s">
        <v>71</v>
      </c>
      <c r="C65" s="0" t="s">
        <v>107</v>
      </c>
      <c r="D65" s="0" t="s">
        <v>286</v>
      </c>
      <c r="E65" s="0" t="s">
        <v>37</v>
      </c>
      <c r="F65" s="0" t="str">
        <f>""</f>
      </c>
      <c r="G65" s="0" t="s">
        <v>287</v>
      </c>
      <c r="H65" s="0" t="inlineStr">
        <is>
          <t/>
        </is>
      </c>
      <c r="I65" s="0"/>
      <c r="J65" s="0" t="str">
        <f>""</f>
      </c>
      <c r="K65" s="0" t="inlineStr">
        <is>
          <t/>
        </is>
      </c>
      <c r="L65" s="0"/>
    </row>
    <row r="66">
      <c r="A66" s="0" t="s">
        <v>12</v>
      </c>
      <c r="B66" s="0" t="s">
        <v>288</v>
      </c>
      <c r="C66" s="0" t="s">
        <v>289</v>
      </c>
      <c r="D66" s="0" t="s">
        <v>290</v>
      </c>
      <c r="E66" s="0" t="inlineStr">
        <is>
          <t/>
        </is>
      </c>
      <c r="F66" s="0" t="str">
        <f>"(206) 934-4018"</f>
      </c>
      <c r="G66" s="0" t="s">
        <v>291</v>
      </c>
      <c r="H66" s="0" t="s">
        <v>292</v>
      </c>
      <c r="I66" s="0" t="s">
        <v>69</v>
      </c>
      <c r="J66" s="0" t="str">
        <f>"98122"</f>
      </c>
      <c r="K66" s="0" t="inlineStr">
        <is>
          <t/>
        </is>
      </c>
      <c r="L66" s="0" t="inlineStr">
        <is>
          <t/>
        </is>
      </c>
    </row>
    <row r="67">
      <c r="A67" s="0" t="s">
        <v>12</v>
      </c>
      <c r="B67" s="0" t="s">
        <v>293</v>
      </c>
      <c r="C67" s="0" t="s">
        <v>223</v>
      </c>
      <c r="D67" s="0" t="s">
        <v>294</v>
      </c>
      <c r="E67" s="0" t="inlineStr">
        <is>
          <t/>
        </is>
      </c>
      <c r="F67" s="0" t="str">
        <f>"(509) 818-2588"</f>
      </c>
      <c r="G67" s="0"/>
      <c r="H67" s="0" t="s">
        <v>295</v>
      </c>
      <c r="I67" s="0" t="s">
        <v>69</v>
      </c>
      <c r="J67" s="0" t="str">
        <f>"98134"</f>
      </c>
      <c r="K67" s="0" t="inlineStr">
        <is>
          <t/>
        </is>
      </c>
      <c r="L67" s="0" t="s">
        <v>296</v>
      </c>
    </row>
    <row r="68">
      <c r="A68" s="0" t="s">
        <v>12</v>
      </c>
      <c r="B68" s="0" t="s">
        <v>297</v>
      </c>
      <c r="C68" s="0" t="s">
        <v>298</v>
      </c>
      <c r="D68" s="0" t="s">
        <v>299</v>
      </c>
      <c r="E68" s="0" t="s">
        <v>93</v>
      </c>
      <c r="F68" s="0" t="str">
        <f>"(206) 684-4715"</f>
      </c>
      <c r="G68" s="0" t="s">
        <v>300</v>
      </c>
      <c r="H68" s="0" t="s">
        <v>301</v>
      </c>
      <c r="I68" s="0" t="s">
        <v>69</v>
      </c>
      <c r="J68" s="0" t="str">
        <f>"98102"</f>
      </c>
      <c r="K68" s="0" t="inlineStr">
        <is>
          <t/>
        </is>
      </c>
      <c r="L68" s="0" t="inlineStr">
        <is>
          <t/>
        </is>
      </c>
    </row>
    <row r="69">
      <c r="A69" s="0" t="s">
        <v>70</v>
      </c>
      <c r="B69" s="0"/>
      <c r="C69" s="0" t="s">
        <v>302</v>
      </c>
      <c r="D69" s="0" t="s">
        <v>303</v>
      </c>
      <c r="E69" s="0" t="inlineStr">
        <is>
          <t/>
        </is>
      </c>
      <c r="F69" s="0" t="str">
        <f>"(240) 413-3108"</f>
      </c>
      <c r="G69" s="0" t="s">
        <v>304</v>
      </c>
      <c r="H69" s="0" t="s">
        <v>305</v>
      </c>
      <c r="I69" s="0" t="s">
        <v>69</v>
      </c>
      <c r="J69" s="0" t="str">
        <f>"98103-9201"</f>
      </c>
      <c r="K69" s="0" t="inlineStr">
        <is>
          <t/>
        </is>
      </c>
      <c r="L69" s="0" t="s">
        <v>306</v>
      </c>
    </row>
    <row r="70">
      <c r="A70" s="0" t="s">
        <v>12</v>
      </c>
      <c r="B70" s="0" t="s">
        <v>307</v>
      </c>
      <c r="C70" s="0" t="s">
        <v>308</v>
      </c>
      <c r="D70" s="0" t="s">
        <v>309</v>
      </c>
      <c r="E70" s="0" t="inlineStr">
        <is>
          <t/>
        </is>
      </c>
      <c r="F70" s="0" t="str">
        <f>"(206) 533-6679"</f>
      </c>
      <c r="G70" s="0" t="s">
        <v>310</v>
      </c>
      <c r="H70" s="0" t="s">
        <v>311</v>
      </c>
      <c r="I70" s="0" t="s">
        <v>312</v>
      </c>
      <c r="J70" s="0" t="str">
        <f>"98133"</f>
      </c>
      <c r="K70" s="0" t="inlineStr">
        <is>
          <t/>
        </is>
      </c>
      <c r="L70" s="0" t="s">
        <v>313</v>
      </c>
    </row>
    <row r="71">
      <c r="A71" s="0" t="s">
        <v>12</v>
      </c>
      <c r="B71" s="0" t="s">
        <v>314</v>
      </c>
      <c r="C71" s="0" t="s">
        <v>315</v>
      </c>
      <c r="D71" s="0" t="s">
        <v>316</v>
      </c>
      <c r="E71" s="0" t="s">
        <v>93</v>
      </c>
      <c r="F71" s="0" t="str">
        <f>"(360) 416-7749"</f>
      </c>
      <c r="G71" s="0" t="s">
        <v>317</v>
      </c>
      <c r="H71" s="0" t="s">
        <v>318</v>
      </c>
      <c r="I71" s="0" t="s">
        <v>319</v>
      </c>
      <c r="J71" s="0" t="str">
        <f>"98273"</f>
      </c>
      <c r="K71" s="0" t="inlineStr">
        <is>
          <t/>
        </is>
      </c>
      <c r="L71" s="0" t="inlineStr">
        <is>
          <t/>
        </is>
      </c>
    </row>
    <row r="72">
      <c r="A72" s="0" t="s">
        <v>12</v>
      </c>
      <c r="B72" s="0" t="s">
        <v>320</v>
      </c>
      <c r="C72" s="0" t="s">
        <v>321</v>
      </c>
      <c r="D72" s="0" t="s">
        <v>322</v>
      </c>
      <c r="E72" s="0" t="inlineStr">
        <is>
          <t/>
        </is>
      </c>
      <c r="F72" s="0" t="str">
        <f>""</f>
      </c>
      <c r="G72" s="0"/>
      <c r="H72" s="0" t="s">
        <v>323</v>
      </c>
      <c r="I72" s="0" t="s">
        <v>324</v>
      </c>
      <c r="J72" s="0" t="str">
        <f>"98201"</f>
      </c>
      <c r="K72" s="0" t="inlineStr">
        <is>
          <t/>
        </is>
      </c>
      <c r="L72" s="0"/>
    </row>
    <row r="73">
      <c r="A73" s="0" t="s">
        <v>12</v>
      </c>
      <c r="B73" s="0" t="s">
        <v>325</v>
      </c>
      <c r="C73" s="0" t="s">
        <v>326</v>
      </c>
      <c r="D73" s="0" t="s">
        <v>327</v>
      </c>
      <c r="E73" s="0" t="s">
        <v>66</v>
      </c>
      <c r="F73" s="0" t="str">
        <f>"(206) 444-3667"</f>
      </c>
      <c r="G73" s="0" t="s">
        <v>328</v>
      </c>
      <c r="H73" s="0" t="s">
        <v>329</v>
      </c>
      <c r="I73" s="0" t="s">
        <v>330</v>
      </c>
      <c r="J73" s="0" t="str">
        <f>"98188"</f>
      </c>
      <c r="K73" s="0" t="inlineStr">
        <is>
          <t/>
        </is>
      </c>
      <c r="L73" s="0" t="inlineStr">
        <is>
          <t/>
        </is>
      </c>
    </row>
    <row r="74">
      <c r="A74" s="0" t="s">
        <v>12</v>
      </c>
      <c r="B74" s="0" t="s">
        <v>331</v>
      </c>
      <c r="C74" s="0" t="s">
        <v>107</v>
      </c>
      <c r="D74" s="0" t="s">
        <v>221</v>
      </c>
      <c r="E74" s="0" t="inlineStr">
        <is>
          <t/>
        </is>
      </c>
      <c r="F74" s="0" t="str">
        <f>"(509) 818-2598"</f>
      </c>
      <c r="G74" s="0"/>
      <c r="H74" s="0" t="s">
        <v>332</v>
      </c>
      <c r="I74" s="0" t="s">
        <v>16</v>
      </c>
      <c r="J74" s="0" t="str">
        <f>"99204"</f>
      </c>
      <c r="K74" s="0" t="inlineStr">
        <is>
          <t/>
        </is>
      </c>
      <c r="L74" s="0" t="inlineStr">
        <is>
          <t/>
        </is>
      </c>
    </row>
    <row r="75">
      <c r="A75" s="0" t="s">
        <v>12</v>
      </c>
      <c r="B75" s="0" t="s">
        <v>333</v>
      </c>
      <c r="C75" s="0" t="s">
        <v>334</v>
      </c>
      <c r="D75" s="0" t="s">
        <v>335</v>
      </c>
      <c r="E75" s="0" t="inlineStr">
        <is>
          <t/>
        </is>
      </c>
      <c r="F75" s="0" t="str">
        <f>"(509) 475-6969"</f>
      </c>
      <c r="G75" s="0" t="s">
        <v>336</v>
      </c>
      <c r="H75" s="0" t="inlineStr">
        <is>
          <t/>
        </is>
      </c>
      <c r="I75" s="0"/>
      <c r="J75" s="0" t="str">
        <f>""</f>
      </c>
      <c r="K75" s="0" t="inlineStr">
        <is>
          <t/>
        </is>
      </c>
      <c r="L75" s="0" t="inlineStr">
        <is>
          <t/>
        </is>
      </c>
    </row>
    <row r="76">
      <c r="A76" s="0" t="s">
        <v>12</v>
      </c>
      <c r="B76" s="0" t="s">
        <v>337</v>
      </c>
      <c r="C76" s="0" t="s">
        <v>338</v>
      </c>
      <c r="D76" s="0" t="s">
        <v>339</v>
      </c>
      <c r="E76" s="0" t="s">
        <v>37</v>
      </c>
      <c r="F76" s="0" t="str">
        <f>"(253) 542-8605"</f>
      </c>
      <c r="G76" s="0" t="s">
        <v>340</v>
      </c>
      <c r="H76" s="0" t="s">
        <v>341</v>
      </c>
      <c r="I76" s="0" t="s">
        <v>312</v>
      </c>
      <c r="J76" s="0" t="str">
        <f>"98133"</f>
      </c>
      <c r="K76" s="0" t="inlineStr">
        <is>
          <t/>
        </is>
      </c>
      <c r="L76" s="0" t="inlineStr">
        <is>
          <t/>
        </is>
      </c>
    </row>
    <row r="77">
      <c r="A77" s="0" t="s">
        <v>12</v>
      </c>
      <c r="B77" s="0" t="s">
        <v>342</v>
      </c>
      <c r="C77" s="0" t="s">
        <v>343</v>
      </c>
      <c r="D77" s="0" t="s">
        <v>344</v>
      </c>
      <c r="E77" s="0" t="inlineStr">
        <is>
          <t/>
        </is>
      </c>
      <c r="F77" s="0" t="str">
        <f>"(206) 681-5218"</f>
      </c>
      <c r="G77" s="0"/>
      <c r="H77" s="0" t="s">
        <v>345</v>
      </c>
      <c r="I77" s="0" t="s">
        <v>139</v>
      </c>
      <c r="J77" s="0" t="str">
        <f>"98409"</f>
      </c>
      <c r="K77" s="0" t="inlineStr">
        <is>
          <t/>
        </is>
      </c>
      <c r="L77" s="0" t="inlineStr">
        <is>
          <t/>
        </is>
      </c>
    </row>
    <row r="78">
      <c r="A78" s="0" t="s">
        <v>70</v>
      </c>
      <c r="B78" s="0" t="s">
        <v>346</v>
      </c>
      <c r="C78" s="0" t="s">
        <v>347</v>
      </c>
      <c r="D78" s="0" t="s">
        <v>348</v>
      </c>
      <c r="E78" s="0" t="s">
        <v>349</v>
      </c>
      <c r="F78" s="0" t="str">
        <f>"(206) 851-9782"</f>
      </c>
      <c r="G78" s="0" t="s">
        <v>350</v>
      </c>
      <c r="H78" s="0" t="s">
        <v>351</v>
      </c>
      <c r="I78" s="0" t="s">
        <v>69</v>
      </c>
      <c r="J78" s="0" t="str">
        <f>"98122"</f>
      </c>
      <c r="K78" s="0" t="inlineStr">
        <is>
          <t/>
        </is>
      </c>
      <c r="L78" s="0" t="inlineStr">
        <is>
          <t/>
        </is>
      </c>
    </row>
    <row r="79">
      <c r="A79" s="0" t="s">
        <v>12</v>
      </c>
      <c r="B79" s="0" t="s">
        <v>352</v>
      </c>
      <c r="C79" s="0" t="s">
        <v>102</v>
      </c>
      <c r="D79" s="0" t="s">
        <v>353</v>
      </c>
      <c r="E79" s="0" t="s">
        <v>147</v>
      </c>
      <c r="F79" s="0" t="str">
        <f>"(206) 701-9908"</f>
      </c>
      <c r="G79" s="0" t="s">
        <v>354</v>
      </c>
      <c r="H79" s="0" t="s">
        <v>355</v>
      </c>
      <c r="I79" s="0" t="s">
        <v>69</v>
      </c>
      <c r="J79" s="0" t="str">
        <f>"98144"</f>
      </c>
      <c r="K79" s="0" t="inlineStr">
        <is>
          <t/>
        </is>
      </c>
      <c r="L79" s="0" t="inlineStr">
        <is>
          <t/>
        </is>
      </c>
    </row>
    <row r="80">
      <c r="A80" s="0" t="s">
        <v>12</v>
      </c>
      <c r="B80" s="0" t="s">
        <v>356</v>
      </c>
      <c r="C80" s="0" t="s">
        <v>357</v>
      </c>
      <c r="D80" s="0" t="s">
        <v>358</v>
      </c>
      <c r="E80" s="0" t="s">
        <v>359</v>
      </c>
      <c r="F80" s="0" t="str">
        <f>""</f>
      </c>
      <c r="G80" s="0"/>
      <c r="H80" s="0" t="inlineStr">
        <is>
          <t/>
        </is>
      </c>
      <c r="I80" s="0"/>
      <c r="J80" s="0" t="str">
        <f>""</f>
      </c>
      <c r="K80" s="0" t="inlineStr">
        <is>
          <t/>
        </is>
      </c>
      <c r="L80" s="0"/>
    </row>
    <row r="81">
      <c r="A81" s="0" t="s">
        <v>70</v>
      </c>
      <c r="B81" s="0" t="s">
        <v>85</v>
      </c>
      <c r="C81" s="0" t="s">
        <v>360</v>
      </c>
      <c r="D81" s="0" t="s">
        <v>361</v>
      </c>
      <c r="E81" s="0" t="s">
        <v>37</v>
      </c>
      <c r="F81" s="0" t="str">
        <f>"(509) 532-3868"</f>
      </c>
      <c r="G81" s="0" t="s">
        <v>362</v>
      </c>
      <c r="H81" s="0" t="inlineStr">
        <is>
          <t/>
        </is>
      </c>
      <c r="I81" s="0"/>
      <c r="J81" s="0" t="str">
        <f>""</f>
      </c>
      <c r="K81" s="0" t="inlineStr">
        <is>
          <t/>
        </is>
      </c>
      <c r="L81" s="0" t="s">
        <v>363</v>
      </c>
    </row>
    <row r="82">
      <c r="A82" s="0" t="s">
        <v>12</v>
      </c>
      <c r="B82" s="0" t="s">
        <v>364</v>
      </c>
      <c r="C82" s="0" t="s">
        <v>365</v>
      </c>
      <c r="D82" s="0" t="s">
        <v>366</v>
      </c>
      <c r="E82" s="0" t="s">
        <v>367</v>
      </c>
      <c r="F82" s="0" t="str">
        <f>""</f>
      </c>
      <c r="G82" s="0"/>
      <c r="H82" s="0" t="inlineStr">
        <is>
          <t/>
        </is>
      </c>
      <c r="I82" s="0"/>
      <c r="J82" s="0" t="str">
        <f>""</f>
      </c>
      <c r="K82" s="0" t="inlineStr">
        <is>
          <t/>
        </is>
      </c>
      <c r="L82" s="0" t="inlineStr">
        <is>
          <t/>
        </is>
      </c>
    </row>
    <row r="83">
      <c r="A83" s="0" t="s">
        <v>12</v>
      </c>
      <c r="B83" s="0" t="s">
        <v>368</v>
      </c>
      <c r="C83" s="0" t="s">
        <v>369</v>
      </c>
      <c r="D83" s="0" t="s">
        <v>370</v>
      </c>
      <c r="E83" s="0" t="inlineStr">
        <is>
          <t/>
        </is>
      </c>
      <c r="F83" s="0" t="str">
        <f>"(509) 525-3612"</f>
      </c>
      <c r="G83" s="0" t="s">
        <v>371</v>
      </c>
      <c r="H83" s="0" t="s">
        <v>372</v>
      </c>
      <c r="I83" s="0" t="s">
        <v>373</v>
      </c>
      <c r="J83" s="0" t="str">
        <f>"99362"</f>
      </c>
      <c r="K83" s="0" t="inlineStr">
        <is>
          <t/>
        </is>
      </c>
      <c r="L83" s="0" t="inlineStr">
        <is>
          <t/>
        </is>
      </c>
    </row>
    <row r="84">
      <c r="A84" s="0" t="s">
        <v>12</v>
      </c>
      <c r="B84" s="0" t="s">
        <v>374</v>
      </c>
      <c r="C84" s="0" t="s">
        <v>375</v>
      </c>
      <c r="D84" s="0" t="s">
        <v>376</v>
      </c>
      <c r="E84" s="0" t="s">
        <v>377</v>
      </c>
      <c r="F84" s="0" t="str">
        <f>"(509) 822-7514"</f>
      </c>
      <c r="G84" s="0" t="s">
        <v>378</v>
      </c>
      <c r="H84" s="0" t="s">
        <v>379</v>
      </c>
      <c r="I84" s="0" t="s">
        <v>16</v>
      </c>
      <c r="J84" s="0" t="str">
        <f>"99207"</f>
      </c>
      <c r="K84" s="0" t="inlineStr">
        <is>
          <t/>
        </is>
      </c>
      <c r="L84" s="0" t="inlineStr">
        <is>
          <t/>
        </is>
      </c>
    </row>
    <row r="85">
      <c r="A85" s="0" t="s">
        <v>12</v>
      </c>
      <c r="B85" s="0" t="s">
        <v>380</v>
      </c>
      <c r="C85" s="0" t="s">
        <v>381</v>
      </c>
      <c r="D85" s="0" t="s">
        <v>382</v>
      </c>
      <c r="E85" s="0" t="inlineStr">
        <is>
          <t/>
        </is>
      </c>
      <c r="F85" s="0" t="str">
        <f>"(509) 487-1603"</f>
      </c>
      <c r="G85" s="0"/>
      <c r="H85" s="0" t="s">
        <v>383</v>
      </c>
      <c r="I85" s="0" t="s">
        <v>16</v>
      </c>
      <c r="J85" s="0" t="str">
        <f>"99207"</f>
      </c>
      <c r="K85" s="0" t="inlineStr">
        <is>
          <t/>
        </is>
      </c>
      <c r="L85" s="0" t="inlineStr">
        <is>
          <t/>
        </is>
      </c>
    </row>
    <row r="86">
      <c r="A86" s="0" t="s">
        <v>70</v>
      </c>
      <c r="B86" s="0" t="s">
        <v>384</v>
      </c>
      <c r="C86" s="0" t="s">
        <v>385</v>
      </c>
      <c r="D86" s="0" t="s">
        <v>386</v>
      </c>
      <c r="E86" s="0" t="s">
        <v>387</v>
      </c>
      <c r="F86" s="0" t="str">
        <f>""</f>
      </c>
      <c r="G86" s="0"/>
      <c r="H86" s="0" t="inlineStr">
        <is>
          <t/>
        </is>
      </c>
      <c r="I86" s="0"/>
      <c r="J86" s="0" t="str">
        <f>""</f>
      </c>
      <c r="K86" s="0" t="s">
        <v>388</v>
      </c>
      <c r="L86" s="0"/>
    </row>
    <row r="87">
      <c r="A87" s="0" t="s">
        <v>12</v>
      </c>
      <c r="B87" s="0" t="s">
        <v>389</v>
      </c>
      <c r="C87" s="0" t="s">
        <v>35</v>
      </c>
      <c r="D87" s="0" t="s">
        <v>390</v>
      </c>
      <c r="E87" s="0" t="inlineStr">
        <is>
          <t/>
        </is>
      </c>
      <c r="F87" s="0" t="str">
        <f>"(425) 822-8251"</f>
      </c>
      <c r="G87" s="0" t="s">
        <v>391</v>
      </c>
      <c r="H87" s="0" t="s">
        <v>392</v>
      </c>
      <c r="I87" s="0" t="s">
        <v>393</v>
      </c>
      <c r="J87" s="0" t="str">
        <f>"98033"</f>
      </c>
      <c r="K87" s="0" t="inlineStr">
        <is>
          <t/>
        </is>
      </c>
      <c r="L87" s="0" t="inlineStr">
        <is>
          <t/>
        </is>
      </c>
    </row>
    <row r="88">
      <c r="A88" s="0" t="s">
        <v>12</v>
      </c>
      <c r="B88" s="0" t="s">
        <v>394</v>
      </c>
      <c r="C88" s="0" t="s">
        <v>395</v>
      </c>
      <c r="D88" s="0" t="s">
        <v>396</v>
      </c>
      <c r="E88" s="0" t="s">
        <v>93</v>
      </c>
      <c r="F88" s="0" t="str">
        <f>"(414) 739-6818"</f>
      </c>
      <c r="G88" s="0" t="s">
        <v>397</v>
      </c>
      <c r="H88" s="0" t="s">
        <v>398</v>
      </c>
      <c r="I88" s="0" t="s">
        <v>399</v>
      </c>
      <c r="J88" s="0" t="str">
        <f>"10018"</f>
      </c>
      <c r="K88" s="0" t="inlineStr">
        <is>
          <t/>
        </is>
      </c>
      <c r="L88" s="0" t="s">
        <v>400</v>
      </c>
    </row>
    <row r="89">
      <c r="A89" s="0" t="s">
        <v>12</v>
      </c>
      <c r="B89" s="0" t="s">
        <v>401</v>
      </c>
      <c r="C89" s="0" t="s">
        <v>402</v>
      </c>
      <c r="D89" s="0" t="s">
        <v>403</v>
      </c>
      <c r="E89" s="0" t="inlineStr">
        <is>
          <t/>
        </is>
      </c>
      <c r="F89" s="0" t="str">
        <f>"(206) 607-8851"</f>
      </c>
      <c r="G89" s="0" t="s">
        <v>404</v>
      </c>
      <c r="H89" s="0" t="s">
        <v>405</v>
      </c>
      <c r="I89" s="0" t="s">
        <v>69</v>
      </c>
      <c r="J89" s="0" t="str">
        <f>"98134"</f>
      </c>
      <c r="K89" s="0" t="inlineStr">
        <is>
          <t/>
        </is>
      </c>
      <c r="L89" s="0" t="inlineStr">
        <is>
          <t/>
        </is>
      </c>
    </row>
    <row r="90">
      <c r="A90" s="0" t="s">
        <v>12</v>
      </c>
      <c r="B90" s="0" t="s">
        <v>406</v>
      </c>
      <c r="C90" s="0" t="s">
        <v>407</v>
      </c>
      <c r="D90" s="0" t="s">
        <v>408</v>
      </c>
      <c r="E90" s="0" t="s">
        <v>66</v>
      </c>
      <c r="F90" s="0" t="str">
        <f>"(253) 350-8014"</f>
      </c>
      <c r="G90" s="0" t="s">
        <v>409</v>
      </c>
      <c r="H90" s="0" t="inlineStr">
        <is>
          <t/>
        </is>
      </c>
      <c r="I90" s="0"/>
      <c r="J90" s="0" t="str">
        <f>""</f>
      </c>
      <c r="K90" s="0" t="inlineStr">
        <is>
          <t/>
        </is>
      </c>
      <c r="L90" s="0" t="inlineStr">
        <is>
          <t/>
        </is>
      </c>
    </row>
    <row r="91">
      <c r="A91" s="0" t="s">
        <v>12</v>
      </c>
      <c r="B91" s="0" t="s">
        <v>410</v>
      </c>
      <c r="C91" s="0" t="s">
        <v>411</v>
      </c>
      <c r="D91" s="0" t="s">
        <v>412</v>
      </c>
      <c r="E91" s="0" t="s">
        <v>173</v>
      </c>
      <c r="F91" s="0" t="str">
        <f>"(425) 438-4727"</f>
      </c>
      <c r="G91" s="0" t="s">
        <v>413</v>
      </c>
      <c r="H91" s="0" t="s">
        <v>414</v>
      </c>
      <c r="I91" s="0" t="s">
        <v>199</v>
      </c>
      <c r="J91" s="0" t="str">
        <f>"98201"</f>
      </c>
      <c r="K91" s="0" t="inlineStr">
        <is>
          <t/>
        </is>
      </c>
      <c r="L91" s="0" t="inlineStr">
        <is>
          <t/>
        </is>
      </c>
    </row>
    <row r="92">
      <c r="A92" s="0" t="s">
        <v>12</v>
      </c>
      <c r="B92" s="0" t="s">
        <v>415</v>
      </c>
      <c r="C92" s="0" t="s">
        <v>416</v>
      </c>
      <c r="D92" s="0" t="s">
        <v>417</v>
      </c>
      <c r="E92" s="0" t="s">
        <v>173</v>
      </c>
      <c r="F92" s="0" t="str">
        <f>"(206) 454-2796"</f>
      </c>
      <c r="G92" s="0" t="s">
        <v>418</v>
      </c>
      <c r="H92" s="0" t="s">
        <v>419</v>
      </c>
      <c r="I92" s="0" t="s">
        <v>69</v>
      </c>
      <c r="J92" s="0" t="str">
        <f>"98121"</f>
      </c>
      <c r="K92" s="0" t="inlineStr">
        <is>
          <t/>
        </is>
      </c>
      <c r="L92" s="0" t="inlineStr">
        <is>
          <t/>
        </is>
      </c>
    </row>
    <row r="93">
      <c r="A93" s="0" t="s">
        <v>12</v>
      </c>
      <c r="B93" s="0" t="s">
        <v>420</v>
      </c>
      <c r="C93" s="0" t="s">
        <v>194</v>
      </c>
      <c r="D93" s="0" t="s">
        <v>421</v>
      </c>
      <c r="E93" s="0" t="s">
        <v>173</v>
      </c>
      <c r="F93" s="0" t="str">
        <f>"(206) 375-0784"</f>
      </c>
      <c r="G93" s="0" t="s">
        <v>422</v>
      </c>
      <c r="H93" s="0" t="s">
        <v>423</v>
      </c>
      <c r="I93" s="0" t="s">
        <v>69</v>
      </c>
      <c r="J93" s="0" t="str">
        <f>"98121"</f>
      </c>
      <c r="K93" s="0" t="inlineStr">
        <is>
          <t/>
        </is>
      </c>
      <c r="L93" s="0" t="inlineStr">
        <is>
          <t/>
        </is>
      </c>
    </row>
    <row r="94">
      <c r="A94" s="0" t="s">
        <v>12</v>
      </c>
      <c r="B94" s="0" t="s">
        <v>424</v>
      </c>
      <c r="C94" s="0" t="s">
        <v>425</v>
      </c>
      <c r="D94" s="0" t="s">
        <v>426</v>
      </c>
      <c r="E94" s="0" t="s">
        <v>66</v>
      </c>
      <c r="F94" s="0" t="str">
        <f>"(206) 461-7825"</f>
      </c>
      <c r="G94" s="0" t="s">
        <v>427</v>
      </c>
      <c r="H94" s="0" t="s">
        <v>428</v>
      </c>
      <c r="I94" s="0" t="s">
        <v>69</v>
      </c>
      <c r="J94" s="0" t="str">
        <f>"98103"</f>
      </c>
      <c r="K94" s="0" t="inlineStr">
        <is>
          <t/>
        </is>
      </c>
      <c r="L94" s="0" t="inlineStr">
        <is>
          <t/>
        </is>
      </c>
    </row>
    <row r="95">
      <c r="A95" s="0" t="s">
        <v>12</v>
      </c>
      <c r="B95" s="0" t="s">
        <v>429</v>
      </c>
      <c r="C95" s="0" t="s">
        <v>430</v>
      </c>
      <c r="D95" s="0" t="s">
        <v>431</v>
      </c>
      <c r="E95" s="0" t="s">
        <v>14</v>
      </c>
      <c r="F95" s="0" t="str">
        <f>""</f>
      </c>
      <c r="G95" s="0" t="s">
        <v>432</v>
      </c>
      <c r="H95" s="0" t="inlineStr">
        <is>
          <t/>
        </is>
      </c>
      <c r="I95" s="0"/>
      <c r="J95" s="0" t="str">
        <f>""</f>
      </c>
      <c r="K95" s="0" t="inlineStr">
        <is>
          <t/>
        </is>
      </c>
      <c r="L95" s="0" t="inlineStr">
        <is>
          <t/>
        </is>
      </c>
    </row>
    <row r="96">
      <c r="A96" s="0" t="s">
        <v>12</v>
      </c>
      <c r="B96" s="0" t="s">
        <v>433</v>
      </c>
      <c r="C96" s="0" t="s">
        <v>434</v>
      </c>
      <c r="D96" s="0" t="s">
        <v>435</v>
      </c>
      <c r="E96" s="0" t="s">
        <v>367</v>
      </c>
      <c r="F96" s="0" t="str">
        <f>""</f>
      </c>
      <c r="G96" s="0"/>
      <c r="H96" s="0" t="s">
        <v>436</v>
      </c>
      <c r="I96" s="0" t="s">
        <v>437</v>
      </c>
      <c r="J96" s="0" t="str">
        <f>"98101"</f>
      </c>
      <c r="K96" s="0" t="inlineStr">
        <is>
          <t/>
        </is>
      </c>
      <c r="L96" s="0"/>
    </row>
    <row r="97">
      <c r="A97" s="0" t="s">
        <v>12</v>
      </c>
      <c r="B97" s="0" t="s">
        <v>438</v>
      </c>
      <c r="C97" s="0" t="s">
        <v>439</v>
      </c>
      <c r="D97" s="0" t="s">
        <v>440</v>
      </c>
      <c r="E97" s="0" t="inlineStr">
        <is>
          <t/>
        </is>
      </c>
      <c r="F97" s="0" t="str">
        <f>""</f>
      </c>
      <c r="G97" s="0"/>
      <c r="H97" s="0" t="inlineStr">
        <is>
          <t/>
        </is>
      </c>
      <c r="I97" s="0"/>
      <c r="J97" s="0" t="str">
        <f>""</f>
      </c>
      <c r="K97" s="0" t="inlineStr">
        <is>
          <t/>
        </is>
      </c>
      <c r="L97" s="0"/>
    </row>
    <row r="98">
      <c r="A98" s="0" t="s">
        <v>12</v>
      </c>
      <c r="B98" s="0" t="s">
        <v>441</v>
      </c>
      <c r="C98" s="0"/>
      <c r="D98" s="0"/>
      <c r="E98" s="0" t="s">
        <v>14</v>
      </c>
      <c r="F98" s="0" t="str">
        <f>"(509) 624-9820"</f>
      </c>
      <c r="G98" s="0"/>
      <c r="H98" s="0" t="s">
        <v>442</v>
      </c>
      <c r="I98" s="0" t="s">
        <v>16</v>
      </c>
      <c r="J98" s="0" t="str">
        <f>"99201"</f>
      </c>
      <c r="K98" s="0" t="inlineStr">
        <is>
          <t/>
        </is>
      </c>
      <c r="L98" s="0" t="s">
        <v>17</v>
      </c>
    </row>
    <row r="99">
      <c r="A99" s="0" t="s">
        <v>12</v>
      </c>
      <c r="B99" s="0" t="s">
        <v>443</v>
      </c>
      <c r="C99" s="0" t="s">
        <v>444</v>
      </c>
      <c r="D99" s="0" t="s">
        <v>445</v>
      </c>
      <c r="E99" s="0" t="s">
        <v>446</v>
      </c>
      <c r="F99" s="0" t="str">
        <f>""</f>
      </c>
      <c r="G99" s="0"/>
      <c r="H99" s="0" t="s">
        <v>447</v>
      </c>
      <c r="I99" s="0" t="s">
        <v>448</v>
      </c>
      <c r="J99" s="0" t="str">
        <f>"98373"</f>
      </c>
      <c r="K99" s="0" t="inlineStr">
        <is>
          <t/>
        </is>
      </c>
      <c r="L99" s="0"/>
    </row>
    <row r="100">
      <c r="A100" s="0" t="s">
        <v>12</v>
      </c>
      <c r="B100" s="0" t="s">
        <v>449</v>
      </c>
      <c r="C100" s="0"/>
      <c r="D100" s="0"/>
      <c r="E100" s="0" t="s">
        <v>14</v>
      </c>
      <c r="F100" s="0" t="str">
        <f>"(509) 624-9778"</f>
      </c>
      <c r="G100" s="0"/>
      <c r="H100" s="0" t="s">
        <v>450</v>
      </c>
      <c r="I100" s="0" t="s">
        <v>16</v>
      </c>
      <c r="J100" s="0" t="str">
        <f>"99201"</f>
      </c>
      <c r="K100" s="0" t="inlineStr">
        <is>
          <t/>
        </is>
      </c>
      <c r="L100" s="0" t="s">
        <v>17</v>
      </c>
    </row>
    <row r="101">
      <c r="A101" s="0" t="s">
        <v>12</v>
      </c>
      <c r="B101" s="0" t="s">
        <v>451</v>
      </c>
      <c r="C101" s="0"/>
      <c r="D101" s="0"/>
      <c r="E101" s="0" t="s">
        <v>14</v>
      </c>
      <c r="F101" s="0" t="str">
        <f>"(509) 228-9224"</f>
      </c>
      <c r="G101" s="0"/>
      <c r="H101" s="0" t="s">
        <v>452</v>
      </c>
      <c r="I101" s="0" t="s">
        <v>16</v>
      </c>
      <c r="J101" s="0" t="str">
        <f>"99206"</f>
      </c>
      <c r="K101" s="0" t="inlineStr">
        <is>
          <t/>
        </is>
      </c>
      <c r="L101" s="0" t="s">
        <v>17</v>
      </c>
    </row>
  </sheetData>
  <sheetCalcPr fullCalcOnLoad="1"/>
  <printOptions verticalCentered="0" horizontalCentered="0" headings="0" gridLines="0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2024-03-28T08:41:47Z</dcterms:created>
  <cp:revision>0</cp:revision>
</cp:coreProperties>
</file>